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codeName="ThisWorkbook" autoCompressPictures="0"/>
  <xr:revisionPtr revIDLastSave="307" documentId="8_{91E29D96-133C-46C2-9E33-157DD744AF0C}" xr6:coauthVersionLast="47" xr6:coauthVersionMax="47" xr10:uidLastSave="{CFF5D4AD-7025-4FB2-8FC6-838D5EE34BE4}"/>
  <bookViews>
    <workbookView xWindow="-108" yWindow="-108" windowWidth="23256" windowHeight="13176" tabRatio="788" activeTab="8" xr2:uid="{00000000-000D-0000-FFFF-FFFF00000000}"/>
  </bookViews>
  <sheets>
    <sheet name="January" sheetId="14" r:id="rId1"/>
    <sheet name="February" sheetId="15" r:id="rId2"/>
    <sheet name="March" sheetId="16" r:id="rId3"/>
    <sheet name="April" sheetId="17" r:id="rId4"/>
    <sheet name="May" sheetId="18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CalendarYear">January!$K$6</definedName>
    <definedName name="ColumnTitleRegion1..H12.1">January!$B$4</definedName>
    <definedName name="ColumnTitleRegion1..H12.10">October!$B$3</definedName>
    <definedName name="ColumnTitleRegion1..H12.11">November!$B$3</definedName>
    <definedName name="ColumnTitleRegion1..H12.12">December!$B$3</definedName>
    <definedName name="ColumnTitleRegion1..H12.2">February!$B$3</definedName>
    <definedName name="ColumnTitleRegion1..H12.3">March!$B$3</definedName>
    <definedName name="ColumnTitleRegion1..H12.4">April!$B$3</definedName>
    <definedName name="ColumnTitleRegion1..H12.5">May!$B$3</definedName>
    <definedName name="ColumnTitleRegion1..H12.6">June!$B$4</definedName>
    <definedName name="ColumnTitleRegion1..H12.7">July!$B$4</definedName>
    <definedName name="ColumnTitleRegion1..H12.8">August!$B$4</definedName>
    <definedName name="ColumnTitleRegion1..H12.9">September!$B$4</definedName>
    <definedName name="ColumnTitleRegion2..C14.1">January!$B$4</definedName>
    <definedName name="ColumnTitleRegion2..C14.10">October!$B$3</definedName>
    <definedName name="ColumnTitleRegion2..C14.11">November!$B$3</definedName>
    <definedName name="ColumnTitleRegion2..C14.12">December!$B$3</definedName>
    <definedName name="ColumnTitleRegion2..C14.2">February!$B$3</definedName>
    <definedName name="ColumnTitleRegion2..C14.3">March!$B$3</definedName>
    <definedName name="ColumnTitleRegion2..C14.4">April!$B$3</definedName>
    <definedName name="ColumnTitleRegion2..C14.5">May!$B$3</definedName>
    <definedName name="ColumnTitleRegion2..C14.6">June!$B$4</definedName>
    <definedName name="ColumnTitleRegion2..C14.7">July!$B$4</definedName>
    <definedName name="ColumnTitleRegion2..C14.8">August!$B$4</definedName>
    <definedName name="ColumnTitleRegion2..C14.9">September!$B$4</definedName>
    <definedName name="DaysAndWeeks">{0,1,2,3,4,5,6} + {0;1;2;3;4;5}*7</definedName>
    <definedName name="_xlnm.Print_Area" localSheetId="3">April!$A:$I</definedName>
    <definedName name="_xlnm.Print_Area" localSheetId="7">August!$A:$I</definedName>
    <definedName name="_xlnm.Print_Area" localSheetId="11">December!$A:$I</definedName>
    <definedName name="_xlnm.Print_Area" localSheetId="1">February!$A:$I</definedName>
    <definedName name="_xlnm.Print_Area" localSheetId="0">January!$A:$I</definedName>
    <definedName name="_xlnm.Print_Area" localSheetId="6">July!$A:$I</definedName>
    <definedName name="_xlnm.Print_Area" localSheetId="5">June!$A:$I</definedName>
    <definedName name="_xlnm.Print_Area" localSheetId="2">March!$A:$I</definedName>
    <definedName name="_xlnm.Print_Area" localSheetId="4">May!$A:$I</definedName>
    <definedName name="_xlnm.Print_Area" localSheetId="10">November!$A:$I</definedName>
    <definedName name="_xlnm.Print_Area" localSheetId="9">October!$A:$I</definedName>
    <definedName name="_xlnm.Print_Area" localSheetId="8">September!$A:$I</definedName>
    <definedName name="RowTitleRegion1..K3">January!$K$5</definedName>
    <definedName name="WeekStart">January!$L$6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22" l="1" a="1"/>
  <c r="B13" i="22" s="1"/>
  <c r="B3" i="14"/>
  <c r="B3" i="24"/>
  <c r="B3" i="23"/>
  <c r="B4" i="22"/>
  <c r="B4" i="21"/>
  <c r="B4" i="20"/>
  <c r="H13" i="22" l="1"/>
  <c r="G13" i="22"/>
  <c r="F13" i="22"/>
  <c r="E13" i="22"/>
  <c r="D13" i="22"/>
  <c r="C13" i="22"/>
  <c r="B4" i="19"/>
  <c r="B3" i="18"/>
  <c r="B3" i="17"/>
  <c r="B3" i="16" l="1"/>
  <c r="B3" i="25" l="1"/>
  <c r="B3" i="15" l="1"/>
  <c r="B2" i="17" l="1"/>
  <c r="B3" i="19" l="1"/>
  <c r="B2" i="18"/>
  <c r="B3" i="21"/>
  <c r="B3" i="20"/>
  <c r="B2" i="23"/>
  <c r="B3" i="22"/>
  <c r="B2" i="25"/>
  <c r="B2" i="24"/>
  <c r="B2" i="16"/>
  <c r="B2" i="15"/>
  <c r="B14" i="25" a="1"/>
  <c r="C14" i="25" s="1"/>
  <c r="B12" i="25" a="1"/>
  <c r="H12" i="25" s="1"/>
  <c r="B10" i="25" a="1"/>
  <c r="G10" i="25" s="1"/>
  <c r="B8" i="25" a="1"/>
  <c r="G8" i="25" s="1"/>
  <c r="B6" i="25" a="1"/>
  <c r="H6" i="25" s="1"/>
  <c r="B4" i="25" a="1"/>
  <c r="G4" i="25" s="1"/>
  <c r="G3" i="25" s="1"/>
  <c r="B14" i="24" a="1"/>
  <c r="C14" i="24" s="1"/>
  <c r="B12" i="24" a="1"/>
  <c r="H12" i="24" s="1"/>
  <c r="B10" i="24" a="1"/>
  <c r="G10" i="24" s="1"/>
  <c r="B8" i="24" a="1"/>
  <c r="G8" i="24" s="1"/>
  <c r="B6" i="24" a="1"/>
  <c r="H6" i="24" s="1"/>
  <c r="B4" i="24" a="1"/>
  <c r="G4" i="24" s="1"/>
  <c r="G3" i="24" s="1"/>
  <c r="B14" i="23" a="1"/>
  <c r="C14" i="23" s="1"/>
  <c r="B12" i="23" a="1"/>
  <c r="H12" i="23" s="1"/>
  <c r="B10" i="23" a="1"/>
  <c r="G10" i="23" s="1"/>
  <c r="B8" i="23" a="1"/>
  <c r="G8" i="23" s="1"/>
  <c r="B6" i="23" a="1"/>
  <c r="H6" i="23" s="1"/>
  <c r="B4" i="23" a="1"/>
  <c r="G4" i="23" s="1"/>
  <c r="G3" i="23" s="1"/>
  <c r="B15" i="22" a="1"/>
  <c r="C15" i="22" s="1"/>
  <c r="B11" i="22" a="1"/>
  <c r="G11" i="22" s="1"/>
  <c r="B9" i="22" a="1"/>
  <c r="H9" i="22" s="1"/>
  <c r="B7" i="22" a="1"/>
  <c r="G7" i="22" s="1"/>
  <c r="B5" i="22" a="1"/>
  <c r="H5" i="22" s="1"/>
  <c r="H4" i="22" s="1"/>
  <c r="B15" i="21" a="1"/>
  <c r="C15" i="21" s="1"/>
  <c r="B13" i="21" a="1"/>
  <c r="H13" i="21" s="1"/>
  <c r="B11" i="21" a="1"/>
  <c r="G11" i="21" s="1"/>
  <c r="B9" i="21" a="1"/>
  <c r="G9" i="21" s="1"/>
  <c r="B7" i="21" a="1"/>
  <c r="H7" i="21" s="1"/>
  <c r="B5" i="21" a="1"/>
  <c r="G5" i="21" s="1"/>
  <c r="G4" i="21" s="1"/>
  <c r="B15" i="20" a="1"/>
  <c r="C15" i="20" s="1"/>
  <c r="B13" i="20" a="1"/>
  <c r="H13" i="20" s="1"/>
  <c r="B11" i="20" a="1"/>
  <c r="G11" i="20" s="1"/>
  <c r="B9" i="20" a="1"/>
  <c r="H9" i="20" s="1"/>
  <c r="B7" i="20" a="1"/>
  <c r="G7" i="20" s="1"/>
  <c r="B5" i="20" a="1"/>
  <c r="E5" i="20" s="1"/>
  <c r="E4" i="20" s="1"/>
  <c r="B15" i="19" a="1"/>
  <c r="C15" i="19" s="1"/>
  <c r="B13" i="19" a="1"/>
  <c r="H13" i="19" s="1"/>
  <c r="B11" i="19" a="1"/>
  <c r="G11" i="19" s="1"/>
  <c r="B9" i="19" a="1"/>
  <c r="H9" i="19" s="1"/>
  <c r="B7" i="19" a="1"/>
  <c r="G7" i="19" s="1"/>
  <c r="B5" i="19" a="1"/>
  <c r="H5" i="19" s="1"/>
  <c r="H4" i="19" s="1"/>
  <c r="B14" i="18" a="1"/>
  <c r="C14" i="18" s="1"/>
  <c r="B12" i="18" a="1"/>
  <c r="G12" i="18" s="1"/>
  <c r="B10" i="18" a="1"/>
  <c r="G10" i="18" s="1"/>
  <c r="B8" i="18" a="1"/>
  <c r="G8" i="18" s="1"/>
  <c r="B6" i="18" a="1"/>
  <c r="G6" i="18" s="1"/>
  <c r="B4" i="18" a="1"/>
  <c r="G4" i="18" s="1"/>
  <c r="G3" i="18" s="1"/>
  <c r="B14" i="17" a="1"/>
  <c r="B14" i="17" s="1"/>
  <c r="B12" i="17" a="1"/>
  <c r="G12" i="17" s="1"/>
  <c r="B10" i="17" a="1"/>
  <c r="H10" i="17" s="1"/>
  <c r="B8" i="17" a="1"/>
  <c r="H8" i="17" s="1"/>
  <c r="B6" i="17" a="1"/>
  <c r="G6" i="17" s="1"/>
  <c r="B4" i="17" a="1"/>
  <c r="H4" i="17" s="1"/>
  <c r="H3" i="17" s="1"/>
  <c r="B14" i="16" a="1"/>
  <c r="C14" i="16" s="1"/>
  <c r="B12" i="16" a="1"/>
  <c r="H12" i="16" s="1"/>
  <c r="B10" i="16" a="1"/>
  <c r="G10" i="16" s="1"/>
  <c r="B8" i="16" a="1"/>
  <c r="H8" i="16" s="1"/>
  <c r="B6" i="16" a="1"/>
  <c r="G6" i="16" s="1"/>
  <c r="B4" i="16" a="1"/>
  <c r="H4" i="16" s="1"/>
  <c r="H3" i="16" s="1"/>
  <c r="B14" i="15" a="1"/>
  <c r="C14" i="15" s="1"/>
  <c r="B12" i="15" a="1"/>
  <c r="H12" i="15" s="1"/>
  <c r="B10" i="15" a="1"/>
  <c r="G10" i="15" s="1"/>
  <c r="B8" i="15" a="1"/>
  <c r="H8" i="15" s="1"/>
  <c r="B6" i="15" a="1"/>
  <c r="G6" i="15" s="1"/>
  <c r="B4" i="15" a="1"/>
  <c r="H4" i="15" s="1"/>
  <c r="H3" i="15" s="1"/>
  <c r="B8" i="18" l="1"/>
  <c r="B4" i="18"/>
  <c r="B12" i="18"/>
  <c r="F4" i="18"/>
  <c r="F3" i="18" s="1"/>
  <c r="F8" i="18"/>
  <c r="F12" i="18"/>
  <c r="D6" i="18"/>
  <c r="H6" i="18"/>
  <c r="D10" i="18"/>
  <c r="H10" i="18"/>
  <c r="D4" i="18"/>
  <c r="D3" i="18" s="1"/>
  <c r="H4" i="18"/>
  <c r="H3" i="18" s="1"/>
  <c r="B6" i="18"/>
  <c r="F6" i="18"/>
  <c r="D8" i="18"/>
  <c r="H8" i="18"/>
  <c r="B10" i="18"/>
  <c r="F10" i="18"/>
  <c r="D12" i="18"/>
  <c r="H12" i="18"/>
  <c r="B14" i="18"/>
  <c r="C6" i="25"/>
  <c r="E6" i="25"/>
  <c r="G6" i="25"/>
  <c r="C12" i="25"/>
  <c r="E12" i="25"/>
  <c r="G12" i="25"/>
  <c r="B4" i="25"/>
  <c r="D4" i="25"/>
  <c r="D3" i="25" s="1"/>
  <c r="F4" i="25"/>
  <c r="F3" i="25" s="1"/>
  <c r="H4" i="25"/>
  <c r="H3" i="25" s="1"/>
  <c r="B6" i="25"/>
  <c r="D6" i="25"/>
  <c r="F6" i="25"/>
  <c r="B8" i="25"/>
  <c r="D8" i="25"/>
  <c r="F8" i="25"/>
  <c r="H8" i="25"/>
  <c r="B10" i="25"/>
  <c r="D10" i="25"/>
  <c r="F10" i="25"/>
  <c r="H10" i="25"/>
  <c r="B12" i="25"/>
  <c r="D12" i="25"/>
  <c r="F12" i="25"/>
  <c r="B14" i="25"/>
  <c r="C4" i="25"/>
  <c r="C3" i="25" s="1"/>
  <c r="E4" i="25"/>
  <c r="E3" i="25" s="1"/>
  <c r="C8" i="25"/>
  <c r="E8" i="25"/>
  <c r="C10" i="25"/>
  <c r="E10" i="25"/>
  <c r="C6" i="24"/>
  <c r="E6" i="24"/>
  <c r="G6" i="24"/>
  <c r="C12" i="24"/>
  <c r="E12" i="24"/>
  <c r="G12" i="24"/>
  <c r="B4" i="24"/>
  <c r="D4" i="24"/>
  <c r="D3" i="24" s="1"/>
  <c r="F4" i="24"/>
  <c r="F3" i="24" s="1"/>
  <c r="H4" i="24"/>
  <c r="H3" i="24" s="1"/>
  <c r="B6" i="24"/>
  <c r="D6" i="24"/>
  <c r="F6" i="24"/>
  <c r="B8" i="24"/>
  <c r="D8" i="24"/>
  <c r="F8" i="24"/>
  <c r="H8" i="24"/>
  <c r="B10" i="24"/>
  <c r="D10" i="24"/>
  <c r="F10" i="24"/>
  <c r="H10" i="24"/>
  <c r="B12" i="24"/>
  <c r="D12" i="24"/>
  <c r="F12" i="24"/>
  <c r="B14" i="24"/>
  <c r="C4" i="24"/>
  <c r="C3" i="24" s="1"/>
  <c r="E4" i="24"/>
  <c r="E3" i="24" s="1"/>
  <c r="C8" i="24"/>
  <c r="E8" i="24"/>
  <c r="C10" i="24"/>
  <c r="E10" i="24"/>
  <c r="C6" i="23"/>
  <c r="E6" i="23"/>
  <c r="G6" i="23"/>
  <c r="C12" i="23"/>
  <c r="E12" i="23"/>
  <c r="G12" i="23"/>
  <c r="B4" i="23"/>
  <c r="D4" i="23"/>
  <c r="D3" i="23" s="1"/>
  <c r="F4" i="23"/>
  <c r="F3" i="23" s="1"/>
  <c r="H4" i="23"/>
  <c r="H3" i="23" s="1"/>
  <c r="B6" i="23"/>
  <c r="D6" i="23"/>
  <c r="F6" i="23"/>
  <c r="B8" i="23"/>
  <c r="D8" i="23"/>
  <c r="F8" i="23"/>
  <c r="H8" i="23"/>
  <c r="B10" i="23"/>
  <c r="D10" i="23"/>
  <c r="F10" i="23"/>
  <c r="H10" i="23"/>
  <c r="B12" i="23"/>
  <c r="D12" i="23"/>
  <c r="F12" i="23"/>
  <c r="B14" i="23"/>
  <c r="C4" i="23"/>
  <c r="C3" i="23" s="1"/>
  <c r="E4" i="23"/>
  <c r="E3" i="23" s="1"/>
  <c r="C8" i="23"/>
  <c r="E8" i="23"/>
  <c r="C10" i="23"/>
  <c r="E10" i="23"/>
  <c r="C5" i="22"/>
  <c r="C4" i="22" s="1"/>
  <c r="E5" i="22"/>
  <c r="E4" i="22" s="1"/>
  <c r="G5" i="22"/>
  <c r="G4" i="22" s="1"/>
  <c r="C9" i="22"/>
  <c r="E9" i="22"/>
  <c r="G9" i="22"/>
  <c r="B5" i="22"/>
  <c r="D5" i="22"/>
  <c r="D4" i="22" s="1"/>
  <c r="F5" i="22"/>
  <c r="F4" i="22" s="1"/>
  <c r="B7" i="22"/>
  <c r="D7" i="22"/>
  <c r="F7" i="22"/>
  <c r="H7" i="22"/>
  <c r="B9" i="22"/>
  <c r="D9" i="22"/>
  <c r="F9" i="22"/>
  <c r="B11" i="22"/>
  <c r="D11" i="22"/>
  <c r="F11" i="22"/>
  <c r="H11" i="22"/>
  <c r="B15" i="22"/>
  <c r="C7" i="22"/>
  <c r="E7" i="22"/>
  <c r="C11" i="22"/>
  <c r="E11" i="22"/>
  <c r="C7" i="21"/>
  <c r="E7" i="21"/>
  <c r="G7" i="21"/>
  <c r="C13" i="21"/>
  <c r="E13" i="21"/>
  <c r="G13" i="21"/>
  <c r="B5" i="21"/>
  <c r="D5" i="21"/>
  <c r="D4" i="21" s="1"/>
  <c r="F5" i="21"/>
  <c r="F4" i="21" s="1"/>
  <c r="H5" i="21"/>
  <c r="H4" i="21" s="1"/>
  <c r="B7" i="21"/>
  <c r="D7" i="21"/>
  <c r="F7" i="21"/>
  <c r="B9" i="21"/>
  <c r="D9" i="21"/>
  <c r="F9" i="21"/>
  <c r="H9" i="21"/>
  <c r="B11" i="21"/>
  <c r="D11" i="21"/>
  <c r="F11" i="21"/>
  <c r="H11" i="21"/>
  <c r="B13" i="21"/>
  <c r="D13" i="21"/>
  <c r="F13" i="21"/>
  <c r="B15" i="21"/>
  <c r="C5" i="21"/>
  <c r="C4" i="21" s="1"/>
  <c r="E5" i="21"/>
  <c r="E4" i="21" s="1"/>
  <c r="C9" i="21"/>
  <c r="E9" i="21"/>
  <c r="C11" i="21"/>
  <c r="E11" i="21"/>
  <c r="C5" i="20"/>
  <c r="C4" i="20" s="1"/>
  <c r="G5" i="20"/>
  <c r="G4" i="20" s="1"/>
  <c r="C9" i="20"/>
  <c r="E9" i="20"/>
  <c r="G9" i="20"/>
  <c r="C13" i="20"/>
  <c r="E13" i="20"/>
  <c r="G13" i="20"/>
  <c r="B5" i="20"/>
  <c r="D5" i="20"/>
  <c r="D4" i="20" s="1"/>
  <c r="F5" i="20"/>
  <c r="F4" i="20" s="1"/>
  <c r="H5" i="20"/>
  <c r="H4" i="20" s="1"/>
  <c r="B7" i="20"/>
  <c r="D7" i="20"/>
  <c r="F7" i="20"/>
  <c r="H7" i="20"/>
  <c r="B9" i="20"/>
  <c r="D9" i="20"/>
  <c r="F9" i="20"/>
  <c r="B11" i="20"/>
  <c r="D11" i="20"/>
  <c r="F11" i="20"/>
  <c r="H11" i="20"/>
  <c r="B13" i="20"/>
  <c r="D13" i="20"/>
  <c r="F13" i="20"/>
  <c r="B15" i="20"/>
  <c r="C7" i="20"/>
  <c r="E7" i="20"/>
  <c r="C11" i="20"/>
  <c r="E11" i="20"/>
  <c r="C5" i="19"/>
  <c r="C4" i="19" s="1"/>
  <c r="E5" i="19"/>
  <c r="E4" i="19" s="1"/>
  <c r="G5" i="19"/>
  <c r="G4" i="19" s="1"/>
  <c r="C9" i="19"/>
  <c r="E9" i="19"/>
  <c r="G9" i="19"/>
  <c r="C13" i="19"/>
  <c r="E13" i="19"/>
  <c r="G13" i="19"/>
  <c r="B5" i="19"/>
  <c r="D5" i="19"/>
  <c r="D4" i="19" s="1"/>
  <c r="F5" i="19"/>
  <c r="F4" i="19" s="1"/>
  <c r="B7" i="19"/>
  <c r="D7" i="19"/>
  <c r="F7" i="19"/>
  <c r="H7" i="19"/>
  <c r="B9" i="19"/>
  <c r="D9" i="19"/>
  <c r="F9" i="19"/>
  <c r="B11" i="19"/>
  <c r="D11" i="19"/>
  <c r="F11" i="19"/>
  <c r="H11" i="19"/>
  <c r="B13" i="19"/>
  <c r="D13" i="19"/>
  <c r="F13" i="19"/>
  <c r="B15" i="19"/>
  <c r="C7" i="19"/>
  <c r="E7" i="19"/>
  <c r="C11" i="19"/>
  <c r="E11" i="19"/>
  <c r="C4" i="18"/>
  <c r="C3" i="18" s="1"/>
  <c r="E4" i="18"/>
  <c r="E3" i="18" s="1"/>
  <c r="C6" i="18"/>
  <c r="E6" i="18"/>
  <c r="C8" i="18"/>
  <c r="E8" i="18"/>
  <c r="C10" i="18"/>
  <c r="E10" i="18"/>
  <c r="C12" i="18"/>
  <c r="E12" i="18"/>
  <c r="C4" i="17"/>
  <c r="C3" i="17" s="1"/>
  <c r="E4" i="17"/>
  <c r="E3" i="17" s="1"/>
  <c r="G4" i="17"/>
  <c r="G3" i="17" s="1"/>
  <c r="C8" i="17"/>
  <c r="E8" i="17"/>
  <c r="G8" i="17"/>
  <c r="C10" i="17"/>
  <c r="E10" i="17"/>
  <c r="G10" i="17"/>
  <c r="C14" i="17"/>
  <c r="B4" i="17"/>
  <c r="D4" i="17"/>
  <c r="D3" i="17" s="1"/>
  <c r="F4" i="17"/>
  <c r="F3" i="17" s="1"/>
  <c r="B6" i="17"/>
  <c r="D6" i="17"/>
  <c r="F6" i="17"/>
  <c r="H6" i="17"/>
  <c r="B8" i="17"/>
  <c r="D8" i="17"/>
  <c r="F8" i="17"/>
  <c r="B10" i="17"/>
  <c r="D10" i="17"/>
  <c r="F10" i="17"/>
  <c r="B12" i="17"/>
  <c r="D12" i="17"/>
  <c r="F12" i="17"/>
  <c r="H12" i="17"/>
  <c r="C6" i="17"/>
  <c r="E6" i="17"/>
  <c r="C12" i="17"/>
  <c r="E12" i="17"/>
  <c r="C4" i="16"/>
  <c r="C3" i="16" s="1"/>
  <c r="E4" i="16"/>
  <c r="E3" i="16" s="1"/>
  <c r="G4" i="16"/>
  <c r="G3" i="16" s="1"/>
  <c r="C8" i="16"/>
  <c r="E8" i="16"/>
  <c r="G8" i="16"/>
  <c r="C12" i="16"/>
  <c r="E12" i="16"/>
  <c r="G12" i="16"/>
  <c r="B4" i="16"/>
  <c r="D4" i="16"/>
  <c r="D3" i="16" s="1"/>
  <c r="F4" i="16"/>
  <c r="F3" i="16" s="1"/>
  <c r="B6" i="16"/>
  <c r="D6" i="16"/>
  <c r="F6" i="16"/>
  <c r="H6" i="16"/>
  <c r="B8" i="16"/>
  <c r="D8" i="16"/>
  <c r="F8" i="16"/>
  <c r="B10" i="16"/>
  <c r="D10" i="16"/>
  <c r="F10" i="16"/>
  <c r="H10" i="16"/>
  <c r="B12" i="16"/>
  <c r="D12" i="16"/>
  <c r="F12" i="16"/>
  <c r="B14" i="16"/>
  <c r="C6" i="16"/>
  <c r="E6" i="16"/>
  <c r="C10" i="16"/>
  <c r="E10" i="16"/>
  <c r="C4" i="15"/>
  <c r="C3" i="15" s="1"/>
  <c r="E4" i="15"/>
  <c r="E3" i="15" s="1"/>
  <c r="G4" i="15"/>
  <c r="G3" i="15" s="1"/>
  <c r="C8" i="15"/>
  <c r="E8" i="15"/>
  <c r="G8" i="15"/>
  <c r="C12" i="15"/>
  <c r="E12" i="15"/>
  <c r="G12" i="15"/>
  <c r="B4" i="15"/>
  <c r="D4" i="15"/>
  <c r="D3" i="15" s="1"/>
  <c r="F4" i="15"/>
  <c r="F3" i="15" s="1"/>
  <c r="B6" i="15"/>
  <c r="D6" i="15"/>
  <c r="F6" i="15"/>
  <c r="H6" i="15"/>
  <c r="B8" i="15"/>
  <c r="D8" i="15"/>
  <c r="F8" i="15"/>
  <c r="B10" i="15"/>
  <c r="D10" i="15"/>
  <c r="F10" i="15"/>
  <c r="H10" i="15"/>
  <c r="B12" i="15"/>
  <c r="D12" i="15"/>
  <c r="F12" i="15"/>
  <c r="B14" i="15"/>
  <c r="C6" i="15"/>
  <c r="E6" i="15"/>
  <c r="C10" i="15"/>
  <c r="E10" i="15"/>
  <c r="B4" i="14"/>
  <c r="B15" i="14" l="1" a="1"/>
  <c r="C15" i="14" s="1"/>
  <c r="B13" i="14" a="1"/>
  <c r="C13" i="14" s="1"/>
  <c r="B11" i="14" a="1"/>
  <c r="B11" i="14" s="1"/>
  <c r="B9" i="14" a="1"/>
  <c r="B9" i="14" s="1"/>
  <c r="B7" i="14" a="1"/>
  <c r="B7" i="14" s="1"/>
  <c r="B5" i="14" a="1"/>
  <c r="B5" i="14" s="1"/>
  <c r="E7" i="14" l="1"/>
  <c r="G7" i="14"/>
  <c r="C7" i="14"/>
  <c r="G11" i="14"/>
  <c r="E11" i="14"/>
  <c r="C11" i="14"/>
  <c r="H7" i="14"/>
  <c r="F7" i="14"/>
  <c r="D7" i="14"/>
  <c r="G9" i="14"/>
  <c r="C9" i="14"/>
  <c r="H11" i="14"/>
  <c r="F11" i="14"/>
  <c r="D11" i="14"/>
  <c r="E9" i="14"/>
  <c r="B15" i="14"/>
  <c r="H13" i="14"/>
  <c r="F13" i="14"/>
  <c r="D13" i="14"/>
  <c r="B13" i="14"/>
  <c r="G13" i="14"/>
  <c r="E13" i="14"/>
  <c r="H9" i="14"/>
  <c r="F9" i="14"/>
  <c r="D9" i="14"/>
  <c r="G5" i="14"/>
  <c r="G4" i="14" s="1"/>
  <c r="E5" i="14"/>
  <c r="E4" i="14" s="1"/>
  <c r="C5" i="14"/>
  <c r="C4" i="14" s="1"/>
  <c r="H5" i="14"/>
  <c r="H4" i="14" s="1"/>
  <c r="F5" i="14"/>
  <c r="F4" i="14" s="1"/>
  <c r="D5" i="14"/>
  <c r="D4" i="14" s="1"/>
</calcChain>
</file>

<file path=xl/sharedStrings.xml><?xml version="1.0" encoding="utf-8"?>
<sst xmlns="http://schemas.openxmlformats.org/spreadsheetml/2006/main" count="140" uniqueCount="46">
  <si>
    <t>Sunday</t>
  </si>
  <si>
    <t>Notes</t>
  </si>
  <si>
    <t xml:space="preserve"> </t>
  </si>
  <si>
    <t>Calendar Settings</t>
  </si>
  <si>
    <t>Year</t>
  </si>
  <si>
    <t>Week Start</t>
  </si>
  <si>
    <t>Updated 14th June 2021</t>
  </si>
  <si>
    <t>Updated October 2021</t>
  </si>
  <si>
    <t>Maintenance</t>
  </si>
  <si>
    <t>Paisley Unit</t>
  </si>
  <si>
    <t>BCFRST</t>
  </si>
  <si>
    <t>Rhyll Unit</t>
  </si>
  <si>
    <t>Area Level 3 E&amp;T</t>
  </si>
  <si>
    <t>Basic Navigation Course</t>
  </si>
  <si>
    <t>SRC VHF Course</t>
  </si>
  <si>
    <t>BC Discover</t>
  </si>
  <si>
    <t>BC Discover
Basic Mountain Bike</t>
  </si>
  <si>
    <t>BC Explore
Powerboating Level 1</t>
  </si>
  <si>
    <t>DRBS Boating Week</t>
  </si>
  <si>
    <t>FSRT</t>
  </si>
  <si>
    <t>Canoe PFA</t>
  </si>
  <si>
    <t>Tyne South Rowing/ Cycling</t>
  </si>
  <si>
    <t>Tyne South Sail / Paddle</t>
  </si>
  <si>
    <t>BC Explore</t>
  </si>
  <si>
    <t>Micro Adventure</t>
  </si>
  <si>
    <t>Cyberfirst Course</t>
  </si>
  <si>
    <t>BUCS Rowing Regatta</t>
  </si>
  <si>
    <t>Day Skipper Theory Course Part 1</t>
  </si>
  <si>
    <t>Group Auto</t>
  </si>
  <si>
    <t>First Aid Course</t>
  </si>
  <si>
    <t>Tyne South District Seaham Afloat</t>
  </si>
  <si>
    <t>Tyne South District Power/Sail</t>
  </si>
  <si>
    <t>ACF</t>
  </si>
  <si>
    <t>Tyne South District Rowing Power</t>
  </si>
  <si>
    <t>Tyne South District Seaham Onshore</t>
  </si>
  <si>
    <t>Tyne South District Seaham onshore</t>
  </si>
  <si>
    <t>Ashington Unit</t>
  </si>
  <si>
    <t>Tyne South - Seaham onshore</t>
  </si>
  <si>
    <t>Tynesouth - Seaham onshore</t>
  </si>
  <si>
    <t>Carlisle Unit</t>
  </si>
  <si>
    <t>GROUP AUTO</t>
  </si>
  <si>
    <t>Cyberfirst Advanced Course</t>
  </si>
  <si>
    <t>Middlesbrough Unit</t>
  </si>
  <si>
    <t>District Paddle Comp</t>
  </si>
  <si>
    <t xml:space="preserve">
BC Explore</t>
  </si>
  <si>
    <t>Possibly Northumberland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</si>
</sst>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d"/>
  </numFmts>
  <fonts count="28" x14ac:knownFonts="1">
    <font>
      <sz val="11"/>
      <color theme="1" tint="0.24994659260841701"/>
      <name val="Century Gothic"/>
      <family val="2"/>
      <scheme val="minor"/>
    </font>
    <font>
      <sz val="8"/>
      <name val="Arial"/>
      <family val="2"/>
    </font>
    <font>
      <b/>
      <sz val="11"/>
      <color theme="0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35"/>
      <color theme="4"/>
      <name val="Century Gothic"/>
      <family val="2"/>
      <scheme val="minor"/>
    </font>
    <font>
      <sz val="12"/>
      <color theme="4" tint="-0.24994659260841701"/>
      <name val="Century Gothic"/>
      <family val="1"/>
      <scheme val="major"/>
    </font>
    <font>
      <sz val="11"/>
      <color theme="1" tint="0.34998626667073579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color indexed="63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theme="1" tint="0.34998626667073579"/>
      <name val="Century Gothic"/>
      <family val="2"/>
      <scheme val="minor"/>
    </font>
    <font>
      <sz val="11"/>
      <color theme="1" tint="0.24994659260841701"/>
      <name val="Century Gothic"/>
      <family val="2"/>
      <scheme val="minor"/>
    </font>
    <font>
      <sz val="11"/>
      <color theme="1" tint="0.14999847407452621"/>
      <name val="Century Gothic"/>
      <family val="1"/>
      <scheme val="minor"/>
    </font>
    <font>
      <sz val="35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2"/>
      <name val="Century Gothic"/>
      <family val="1"/>
      <scheme val="minor"/>
    </font>
    <font>
      <b/>
      <sz val="36"/>
      <color theme="8" tint="-0.499984740745262"/>
      <name val="Century Gothic"/>
      <family val="1"/>
      <scheme val="major"/>
    </font>
    <font>
      <b/>
      <sz val="36"/>
      <color theme="9" tint="-0.499984740745262"/>
      <name val="Century Gothic"/>
      <family val="1"/>
      <scheme val="major"/>
    </font>
    <font>
      <b/>
      <sz val="36"/>
      <color theme="5" tint="-0.499984740745262"/>
      <name val="Century Gothic"/>
      <family val="1"/>
      <scheme val="major"/>
    </font>
    <font>
      <b/>
      <sz val="36"/>
      <color theme="7" tint="-0.499984740745262"/>
      <name val="Century Gothic"/>
      <family val="1"/>
      <scheme val="major"/>
    </font>
    <font>
      <sz val="11"/>
      <color rgb="FFFF000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0"/>
      <color theme="1" tint="0.14999847407452621"/>
      <name val="Century Gothic"/>
      <family val="2"/>
      <scheme val="minor"/>
    </font>
    <font>
      <sz val="10"/>
      <color theme="1"/>
      <name val="Century Gothic"/>
      <family val="1"/>
      <scheme val="minor"/>
    </font>
    <font>
      <b/>
      <sz val="12"/>
      <color theme="1" tint="0.14999847407452621"/>
      <name val="Century Gothic"/>
      <family val="2"/>
      <scheme val="minor"/>
    </font>
    <font>
      <sz val="12"/>
      <color theme="1" tint="0.14999847407452621"/>
      <name val="Century Gothic"/>
      <family val="2"/>
      <scheme val="minor"/>
    </font>
    <font>
      <sz val="11"/>
      <color theme="1" tint="0.14999847407452621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</borders>
  <cellStyleXfs count="17">
    <xf numFmtId="0" fontId="0" fillId="0" borderId="0">
      <alignment vertical="top"/>
    </xf>
    <xf numFmtId="0" fontId="8" fillId="2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2" fillId="3" borderId="1" applyNumberFormat="0" applyAlignment="0" applyProtection="0"/>
    <xf numFmtId="0" fontId="3" fillId="4" borderId="2" applyNumberFormat="0" applyProtection="0">
      <alignment vertical="center"/>
    </xf>
    <xf numFmtId="0" fontId="4" fillId="0" borderId="0" applyFill="0" applyBorder="0" applyProtection="0">
      <alignment vertical="center"/>
    </xf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5" borderId="0" applyBorder="0" applyProtection="0">
      <alignment horizontal="left" vertical="top" wrapText="1" indent="1"/>
    </xf>
    <xf numFmtId="168" fontId="6" fillId="0" borderId="0">
      <alignment horizontal="left" indent="1"/>
    </xf>
    <xf numFmtId="0" fontId="9" fillId="5" borderId="0" applyNumberFormat="0" applyFont="0" applyBorder="0" applyAlignment="0">
      <alignment horizontal="left" vertical="center" indent="1"/>
    </xf>
    <xf numFmtId="0" fontId="5" fillId="0" borderId="0">
      <alignment horizontal="left" indent="1"/>
    </xf>
    <xf numFmtId="0" fontId="7" fillId="0" borderId="0" applyFill="0" applyProtection="0"/>
    <xf numFmtId="0" fontId="11" fillId="0" borderId="0" applyFill="0" applyProtection="0"/>
  </cellStyleXfs>
  <cellXfs count="100">
    <xf numFmtId="0" fontId="0" fillId="0" borderId="0" xfId="0">
      <alignment vertical="top"/>
    </xf>
    <xf numFmtId="0" fontId="12" fillId="0" borderId="0" xfId="0" applyFont="1">
      <alignment vertical="top"/>
    </xf>
    <xf numFmtId="0" fontId="12" fillId="0" borderId="0" xfId="2" applyFont="1" applyFill="1" applyBorder="1" applyAlignment="1">
      <alignment vertical="center"/>
    </xf>
    <xf numFmtId="0" fontId="13" fillId="0" borderId="0" xfId="5" applyFont="1" applyFill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168" fontId="14" fillId="0" borderId="9" xfId="12" applyFont="1" applyBorder="1" applyAlignment="1">
      <alignment horizontal="right" vertical="center" indent="1"/>
    </xf>
    <xf numFmtId="168" fontId="14" fillId="0" borderId="9" xfId="13" applyNumberFormat="1" applyFont="1" applyFill="1" applyBorder="1" applyAlignment="1">
      <alignment horizontal="right" vertical="center" wrapText="1" indent="1"/>
    </xf>
    <xf numFmtId="0" fontId="16" fillId="6" borderId="4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8" fontId="14" fillId="0" borderId="9" xfId="12" applyFont="1" applyBorder="1" applyAlignment="1">
      <alignment horizontal="right" indent="1"/>
    </xf>
    <xf numFmtId="168" fontId="14" fillId="0" borderId="11" xfId="12" applyFont="1" applyBorder="1" applyAlignment="1">
      <alignment horizontal="right" indent="1"/>
    </xf>
    <xf numFmtId="0" fontId="15" fillId="0" borderId="10" xfId="0" applyFont="1" applyBorder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1"/>
    </xf>
    <xf numFmtId="0" fontId="15" fillId="0" borderId="10" xfId="13" applyFont="1" applyFill="1" applyBorder="1" applyAlignment="1">
      <alignment horizontal="left" vertical="top" wrapText="1" indent="1"/>
    </xf>
    <xf numFmtId="0" fontId="12" fillId="0" borderId="8" xfId="16" applyFont="1" applyFill="1" applyBorder="1" applyAlignment="1">
      <alignment horizontal="center" vertical="center"/>
    </xf>
    <xf numFmtId="0" fontId="12" fillId="0" borderId="8" xfId="14" applyFont="1" applyBorder="1" applyAlignment="1">
      <alignment horizontal="center" vertical="center"/>
    </xf>
    <xf numFmtId="0" fontId="16" fillId="7" borderId="4" xfId="2" applyFont="1" applyFill="1" applyBorder="1" applyAlignment="1">
      <alignment horizontal="center" vertical="center"/>
    </xf>
    <xf numFmtId="0" fontId="16" fillId="7" borderId="5" xfId="2" applyFont="1" applyFill="1" applyBorder="1" applyAlignment="1">
      <alignment horizontal="center" vertical="center"/>
    </xf>
    <xf numFmtId="0" fontId="16" fillId="7" borderId="6" xfId="2" applyFont="1" applyFill="1" applyBorder="1" applyAlignment="1">
      <alignment horizontal="center" vertical="center"/>
    </xf>
    <xf numFmtId="0" fontId="16" fillId="8" borderId="4" xfId="2" applyFont="1" applyFill="1" applyBorder="1" applyAlignment="1">
      <alignment horizontal="center" vertical="center"/>
    </xf>
    <xf numFmtId="0" fontId="16" fillId="8" borderId="5" xfId="2" applyFont="1" applyFill="1" applyBorder="1" applyAlignment="1">
      <alignment horizontal="center" vertical="center"/>
    </xf>
    <xf numFmtId="0" fontId="16" fillId="8" borderId="6" xfId="2" applyFont="1" applyFill="1" applyBorder="1" applyAlignment="1">
      <alignment horizontal="center" vertical="center"/>
    </xf>
    <xf numFmtId="168" fontId="14" fillId="0" borderId="14" xfId="12" applyFont="1" applyBorder="1" applyAlignment="1">
      <alignment horizontal="right" indent="1"/>
    </xf>
    <xf numFmtId="0" fontId="15" fillId="0" borderId="15" xfId="13" applyFont="1" applyFill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168" fontId="14" fillId="0" borderId="14" xfId="13" applyNumberFormat="1" applyFont="1" applyFill="1" applyBorder="1" applyAlignment="1">
      <alignment horizontal="right" vertical="center" wrapText="1" indent="1"/>
    </xf>
    <xf numFmtId="168" fontId="14" fillId="0" borderId="14" xfId="12" applyFont="1" applyBorder="1" applyAlignment="1">
      <alignment horizontal="right" vertical="center" indent="1"/>
    </xf>
    <xf numFmtId="0" fontId="16" fillId="9" borderId="4" xfId="2" applyFont="1" applyFill="1" applyBorder="1" applyAlignment="1">
      <alignment horizontal="center" vertical="center"/>
    </xf>
    <xf numFmtId="0" fontId="16" fillId="9" borderId="5" xfId="2" applyFont="1" applyFill="1" applyBorder="1" applyAlignment="1">
      <alignment horizontal="center" vertical="center"/>
    </xf>
    <xf numFmtId="0" fontId="16" fillId="9" borderId="6" xfId="2" applyFont="1" applyFill="1" applyBorder="1" applyAlignment="1">
      <alignment horizontal="center" vertical="center"/>
    </xf>
    <xf numFmtId="168" fontId="14" fillId="0" borderId="20" xfId="12" applyFont="1" applyBorder="1" applyAlignment="1">
      <alignment horizontal="right" indent="1"/>
    </xf>
    <xf numFmtId="0" fontId="15" fillId="0" borderId="21" xfId="13" applyFont="1" applyFill="1" applyBorder="1" applyAlignment="1">
      <alignment horizontal="left" vertical="top" wrapText="1" indent="1"/>
    </xf>
    <xf numFmtId="0" fontId="15" fillId="0" borderId="21" xfId="0" applyFont="1" applyBorder="1" applyAlignment="1">
      <alignment horizontal="left" vertical="top" wrapText="1" indent="1"/>
    </xf>
    <xf numFmtId="168" fontId="14" fillId="0" borderId="20" xfId="13" applyNumberFormat="1" applyFont="1" applyFill="1" applyBorder="1" applyAlignment="1">
      <alignment horizontal="right" vertical="center" wrapText="1" indent="1"/>
    </xf>
    <xf numFmtId="168" fontId="14" fillId="0" borderId="20" xfId="12" applyFont="1" applyBorder="1" applyAlignment="1">
      <alignment horizontal="right" vertical="center" indent="1"/>
    </xf>
    <xf numFmtId="168" fontId="14" fillId="0" borderId="26" xfId="12" applyFont="1" applyBorder="1" applyAlignment="1">
      <alignment horizontal="right" indent="1"/>
    </xf>
    <xf numFmtId="0" fontId="15" fillId="0" borderId="27" xfId="13" applyFont="1" applyFill="1" applyBorder="1" applyAlignment="1">
      <alignment horizontal="left" vertical="top" wrapText="1" indent="1"/>
    </xf>
    <xf numFmtId="0" fontId="15" fillId="0" borderId="27" xfId="0" applyFont="1" applyBorder="1" applyAlignment="1">
      <alignment horizontal="left" vertical="top" wrapText="1" indent="1"/>
    </xf>
    <xf numFmtId="168" fontId="14" fillId="0" borderId="26" xfId="13" applyNumberFormat="1" applyFont="1" applyFill="1" applyBorder="1" applyAlignment="1">
      <alignment horizontal="right" vertical="center" wrapText="1" indent="1"/>
    </xf>
    <xf numFmtId="168" fontId="14" fillId="0" borderId="26" xfId="12" applyFont="1" applyBorder="1" applyAlignment="1">
      <alignment horizontal="right" vertical="center" indent="1"/>
    </xf>
    <xf numFmtId="0" fontId="22" fillId="0" borderId="0" xfId="0" applyFont="1" applyAlignment="1"/>
    <xf numFmtId="0" fontId="0" fillId="0" borderId="0" xfId="0" applyAlignment="1"/>
    <xf numFmtId="0" fontId="21" fillId="0" borderId="0" xfId="0" applyFont="1" applyAlignment="1"/>
    <xf numFmtId="0" fontId="24" fillId="0" borderId="10" xfId="13" applyFont="1" applyFill="1" applyBorder="1" applyAlignment="1">
      <alignment horizontal="left" vertical="top" wrapText="1" indent="1"/>
    </xf>
    <xf numFmtId="0" fontId="12" fillId="0" borderId="15" xfId="0" applyFont="1" applyBorder="1" applyAlignment="1">
      <alignment horizontal="left" vertical="top" wrapText="1" indent="1"/>
    </xf>
    <xf numFmtId="0" fontId="14" fillId="0" borderId="15" xfId="0" applyFont="1" applyBorder="1" applyAlignment="1">
      <alignment horizontal="left" vertical="top" wrapText="1" indent="1"/>
    </xf>
    <xf numFmtId="0" fontId="14" fillId="0" borderId="15" xfId="13" applyFont="1" applyFill="1" applyBorder="1" applyAlignment="1">
      <alignment horizontal="left" vertical="top" wrapText="1" indent="1"/>
    </xf>
    <xf numFmtId="0" fontId="25" fillId="0" borderId="15" xfId="0" applyFont="1" applyBorder="1" applyAlignment="1">
      <alignment horizontal="left" vertical="top" wrapText="1" indent="1"/>
    </xf>
    <xf numFmtId="0" fontId="25" fillId="0" borderId="15" xfId="13" applyFont="1" applyFill="1" applyBorder="1" applyAlignment="1">
      <alignment horizontal="left" vertical="top" wrapText="1" indent="1"/>
    </xf>
    <xf numFmtId="0" fontId="26" fillId="0" borderId="15" xfId="0" applyFont="1" applyBorder="1" applyAlignment="1">
      <alignment horizontal="left" vertical="top" wrapText="1" indent="1"/>
    </xf>
    <xf numFmtId="0" fontId="26" fillId="0" borderId="15" xfId="13" applyFont="1" applyFill="1" applyBorder="1" applyAlignment="1">
      <alignment horizontal="left" vertical="top" wrapText="1" indent="1"/>
    </xf>
    <xf numFmtId="0" fontId="14" fillId="0" borderId="21" xfId="0" applyFont="1" applyBorder="1" applyAlignment="1">
      <alignment horizontal="left" vertical="top" wrapText="1" indent="1"/>
    </xf>
    <xf numFmtId="0" fontId="14" fillId="0" borderId="21" xfId="13" applyFont="1" applyFill="1" applyBorder="1" applyAlignment="1">
      <alignment horizontal="left" vertical="top" wrapText="1" indent="1"/>
    </xf>
    <xf numFmtId="0" fontId="14" fillId="10" borderId="21" xfId="13" applyFont="1" applyFill="1" applyBorder="1" applyAlignment="1">
      <alignment horizontal="left" vertical="top" wrapText="1" indent="1"/>
    </xf>
    <xf numFmtId="0" fontId="14" fillId="0" borderId="27" xfId="13" applyFont="1" applyFill="1" applyBorder="1" applyAlignment="1">
      <alignment horizontal="left" vertical="top" wrapText="1" indent="1"/>
    </xf>
    <xf numFmtId="0" fontId="14" fillId="0" borderId="27" xfId="0" applyFont="1" applyBorder="1" applyAlignment="1">
      <alignment horizontal="left" vertical="top" wrapText="1" indent="1"/>
    </xf>
    <xf numFmtId="0" fontId="14" fillId="0" borderId="10" xfId="0" applyFont="1" applyBorder="1" applyAlignment="1">
      <alignment horizontal="left" vertical="top" wrapText="1" indent="1"/>
    </xf>
    <xf numFmtId="0" fontId="14" fillId="0" borderId="10" xfId="13" applyFont="1" applyFill="1" applyBorder="1" applyAlignment="1">
      <alignment horizontal="left" vertical="top" wrapText="1" indent="1"/>
    </xf>
    <xf numFmtId="0" fontId="23" fillId="0" borderId="10" xfId="0" applyFont="1" applyBorder="1" applyAlignment="1">
      <alignment horizontal="left" vertical="top" wrapText="1" indent="1"/>
    </xf>
    <xf numFmtId="0" fontId="23" fillId="0" borderId="10" xfId="13" applyFont="1" applyFill="1" applyBorder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1"/>
    </xf>
    <xf numFmtId="0" fontId="15" fillId="11" borderId="15" xfId="0" applyFont="1" applyFill="1" applyBorder="1" applyAlignment="1">
      <alignment horizontal="left" vertical="top" wrapText="1" indent="1"/>
    </xf>
    <xf numFmtId="0" fontId="15" fillId="11" borderId="0" xfId="0" applyFont="1" applyFill="1" applyAlignment="1">
      <alignment horizontal="left" vertical="top" wrapText="1" indent="1"/>
    </xf>
    <xf numFmtId="0" fontId="25" fillId="0" borderId="21" xfId="13" applyFont="1" applyFill="1" applyBorder="1" applyAlignment="1">
      <alignment horizontal="left" vertical="top" wrapText="1" indent="1"/>
    </xf>
    <xf numFmtId="0" fontId="14" fillId="0" borderId="15" xfId="13" applyFont="1" applyFill="1" applyBorder="1" applyAlignment="1">
      <alignment horizontal="left" vertical="center" wrapText="1" indent="1"/>
    </xf>
    <xf numFmtId="0" fontId="27" fillId="0" borderId="15" xfId="0" applyFont="1" applyBorder="1" applyAlignment="1">
      <alignment horizontal="left" vertical="center" wrapText="1" indent="1"/>
    </xf>
    <xf numFmtId="0" fontId="25" fillId="0" borderId="15" xfId="13" applyFont="1" applyFill="1" applyBorder="1" applyAlignment="1">
      <alignment horizontal="left" vertical="center" wrapText="1" indent="1"/>
    </xf>
    <xf numFmtId="0" fontId="26" fillId="0" borderId="15" xfId="13" applyFont="1" applyFill="1" applyBorder="1" applyAlignment="1">
      <alignment horizontal="left" wrapText="1" indent="1"/>
    </xf>
    <xf numFmtId="0" fontId="26" fillId="0" borderId="15" xfId="0" applyFont="1" applyBorder="1" applyAlignment="1">
      <alignment horizontal="left" wrapText="1" indent="1"/>
    </xf>
    <xf numFmtId="0" fontId="25" fillId="11" borderId="21" xfId="0" applyFont="1" applyFill="1" applyBorder="1" applyAlignment="1">
      <alignment horizontal="left" vertical="top" wrapText="1" indent="1"/>
    </xf>
    <xf numFmtId="0" fontId="25" fillId="11" borderId="15" xfId="13" applyFont="1" applyFill="1" applyBorder="1" applyAlignment="1">
      <alignment horizontal="left" vertical="center" wrapText="1" indent="1"/>
    </xf>
    <xf numFmtId="0" fontId="15" fillId="0" borderId="21" xfId="13" applyFont="1" applyFill="1" applyBorder="1" applyAlignment="1">
      <alignment horizontal="left" vertical="center" wrapText="1" indent="1"/>
    </xf>
    <xf numFmtId="0" fontId="15" fillId="0" borderId="21" xfId="0" applyFont="1" applyBorder="1" applyAlignment="1">
      <alignment horizontal="left" vertical="center" wrapText="1" indent="1"/>
    </xf>
    <xf numFmtId="0" fontId="17" fillId="0" borderId="0" xfId="5" applyFont="1" applyFill="1" applyBorder="1">
      <alignment vertical="center"/>
    </xf>
    <xf numFmtId="0" fontId="12" fillId="0" borderId="13" xfId="11" applyFont="1" applyFill="1" applyBorder="1" applyAlignment="1">
      <alignment horizontal="left" vertical="center" wrapText="1" indent="1"/>
    </xf>
    <xf numFmtId="0" fontId="12" fillId="0" borderId="11" xfId="11" applyFont="1" applyFill="1" applyBorder="1" applyAlignment="1">
      <alignment horizontal="left" vertical="center" wrapText="1" indent="1"/>
    </xf>
    <xf numFmtId="0" fontId="15" fillId="0" borderId="7" xfId="11" applyFont="1" applyFill="1" applyBorder="1">
      <alignment horizontal="left" vertical="top" wrapText="1" indent="1"/>
    </xf>
    <xf numFmtId="0" fontId="15" fillId="0" borderId="12" xfId="11" applyFont="1" applyFill="1" applyBorder="1">
      <alignment horizontal="left" vertical="top" wrapText="1" indent="1"/>
    </xf>
    <xf numFmtId="0" fontId="16" fillId="6" borderId="0" xfId="15" applyFont="1" applyFill="1" applyAlignment="1">
      <alignment horizontal="center" vertical="center"/>
    </xf>
    <xf numFmtId="0" fontId="18" fillId="0" borderId="0" xfId="5" applyFont="1" applyFill="1" applyBorder="1">
      <alignment vertical="center"/>
    </xf>
    <xf numFmtId="0" fontId="12" fillId="0" borderId="18" xfId="11" applyFont="1" applyFill="1" applyBorder="1" applyAlignment="1">
      <alignment horizontal="left" vertical="center" wrapText="1" indent="1"/>
    </xf>
    <xf numFmtId="0" fontId="12" fillId="0" borderId="19" xfId="11" applyFont="1" applyFill="1" applyBorder="1" applyAlignment="1">
      <alignment horizontal="left" vertical="center" wrapText="1" indent="1"/>
    </xf>
    <xf numFmtId="0" fontId="15" fillId="0" borderId="16" xfId="11" applyFont="1" applyFill="1" applyBorder="1">
      <alignment horizontal="left" vertical="top" wrapText="1" indent="1"/>
    </xf>
    <xf numFmtId="0" fontId="15" fillId="0" borderId="17" xfId="11" applyFont="1" applyFill="1" applyBorder="1">
      <alignment horizontal="left" vertical="top" wrapText="1" indent="1"/>
    </xf>
    <xf numFmtId="0" fontId="20" fillId="0" borderId="0" xfId="5" applyFont="1" applyFill="1" applyBorder="1">
      <alignment vertical="center"/>
    </xf>
    <xf numFmtId="0" fontId="12" fillId="0" borderId="24" xfId="11" applyFont="1" applyFill="1" applyBorder="1" applyAlignment="1">
      <alignment horizontal="left" vertical="center" wrapText="1" indent="1"/>
    </xf>
    <xf numFmtId="0" fontId="12" fillId="0" borderId="25" xfId="11" applyFont="1" applyFill="1" applyBorder="1" applyAlignment="1">
      <alignment horizontal="left" vertical="center" wrapText="1" indent="1"/>
    </xf>
    <xf numFmtId="0" fontId="14" fillId="0" borderId="22" xfId="11" applyFont="1" applyFill="1" applyBorder="1">
      <alignment horizontal="left" vertical="top" wrapText="1" indent="1"/>
    </xf>
    <xf numFmtId="0" fontId="14" fillId="0" borderId="23" xfId="11" applyFont="1" applyFill="1" applyBorder="1">
      <alignment horizontal="left" vertical="top" wrapText="1" indent="1"/>
    </xf>
    <xf numFmtId="0" fontId="15" fillId="0" borderId="22" xfId="11" applyFont="1" applyFill="1" applyBorder="1">
      <alignment horizontal="left" vertical="top" wrapText="1" indent="1"/>
    </xf>
    <xf numFmtId="0" fontId="15" fillId="0" borderId="23" xfId="11" applyFont="1" applyFill="1" applyBorder="1">
      <alignment horizontal="left" vertical="top" wrapText="1" indent="1"/>
    </xf>
    <xf numFmtId="0" fontId="19" fillId="0" borderId="0" xfId="5" applyFont="1" applyFill="1" applyBorder="1">
      <alignment vertical="center"/>
    </xf>
    <xf numFmtId="0" fontId="12" fillId="0" borderId="30" xfId="11" applyFont="1" applyFill="1" applyBorder="1" applyAlignment="1">
      <alignment horizontal="left" vertical="center" wrapText="1" indent="1"/>
    </xf>
    <xf numFmtId="0" fontId="12" fillId="0" borderId="31" xfId="11" applyFont="1" applyFill="1" applyBorder="1" applyAlignment="1">
      <alignment horizontal="left" vertical="center" wrapText="1" indent="1"/>
    </xf>
    <xf numFmtId="0" fontId="15" fillId="0" borderId="28" xfId="11" applyFont="1" applyFill="1" applyBorder="1">
      <alignment horizontal="left" vertical="top" wrapText="1" indent="1"/>
    </xf>
    <xf numFmtId="0" fontId="15" fillId="0" borderId="29" xfId="11" applyFont="1" applyFill="1" applyBorder="1">
      <alignment horizontal="left" vertical="top" wrapText="1" indent="1"/>
    </xf>
    <xf numFmtId="0" fontId="14" fillId="0" borderId="28" xfId="11" applyFont="1" applyFill="1" applyBorder="1">
      <alignment horizontal="left" vertical="top" wrapText="1" indent="1"/>
    </xf>
    <xf numFmtId="0" fontId="14" fillId="0" borderId="29" xfId="11" applyFont="1" applyFill="1" applyBorder="1">
      <alignment horizontal="left" vertical="top" wrapText="1" indent="1"/>
    </xf>
  </cellXfs>
  <cellStyles count="17">
    <cellStyle name="40% - Accent1" xfId="1" builtinId="31" customBuiltin="1"/>
    <cellStyle name="Accent1" xfId="3" builtinId="29" customBuiltin="1"/>
    <cellStyle name="Accent5" xfId="4" builtinId="45" customBuiltin="1"/>
    <cellStyle name="Banded" xfId="13" xr:uid="{00000000-0005-0000-0000-000003000000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2" xr:uid="{00000000-0005-0000-0000-000008000000}"/>
    <cellStyle name="Heading 1" xfId="2" builtinId="16" customBuiltin="1"/>
    <cellStyle name="Heading 2" xfId="15" builtinId="17" customBuiltin="1"/>
    <cellStyle name="Heading 3" xfId="16" builtinId="18" customBuiltin="1"/>
    <cellStyle name="Heading 4" xfId="11" builtinId="19" customBuiltin="1"/>
    <cellStyle name="Normal" xfId="0" builtinId="0" customBuiltin="1"/>
    <cellStyle name="Percent" xfId="10" builtinId="5" customBuiltin="1"/>
    <cellStyle name="Settings Entry" xfId="14" xr:uid="{00000000-0005-0000-0000-00000F000000}"/>
    <cellStyle name="Title" xfId="5" builtinId="15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3" name="Picture 2" descr="Photo collage of word: Winter" title="Header Wint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Picture 3" descr="Photo collage of word: Fall" title="Header Fall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3" name="Picture 2" descr="Photo collage of word: Winter" title="Header Winter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3" name="Picture 2" descr="Photo collage of word: Winter" title="Header Winte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2" name="Picture 1" descr="Photo collage of word: Spring" title="Header Spri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Picture 3" descr="Photo collage of word: Spring" title="Header Spri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Picture 3" descr="Photo collage of word: Spring" title="Header Spri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3" name="Picture 2" descr="Photo collage of word: Summer" title="Header Summer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4" name="Picture 3" descr="Photo collage of word: Summer" title="Header Summer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4" name="Picture 3" descr="Photo collage of word: Summer" title="Header Summer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8</xdr:col>
      <xdr:colOff>0</xdr:colOff>
      <xdr:row>2</xdr:row>
      <xdr:rowOff>1143000</xdr:rowOff>
    </xdr:to>
    <xdr:pic>
      <xdr:nvPicPr>
        <xdr:cNvPr id="3" name="Picture 2" descr="Photo collage of word: Fall" title="Header Fall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B2:L16"/>
  <sheetViews>
    <sheetView showGridLines="0" topLeftCell="A7" zoomScaleNormal="100" workbookViewId="0">
      <selection activeCell="C10" sqref="C10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2" width="12.19921875" style="1" customWidth="1"/>
    <col min="13" max="13" width="1.59765625" style="1" customWidth="1"/>
    <col min="14" max="16384" width="8.69921875" style="1"/>
  </cols>
  <sheetData>
    <row r="2" spans="2:12" ht="9" customHeight="1" x14ac:dyDescent="0.25">
      <c r="I2" s="1" t="s">
        <v>2</v>
      </c>
    </row>
    <row r="3" spans="2:12" ht="96" customHeight="1" x14ac:dyDescent="0.25">
      <c r="B3" s="75" t="str">
        <f>"January "&amp;CalendarYear</f>
        <v>January 2023</v>
      </c>
      <c r="C3" s="75"/>
      <c r="D3" s="75"/>
      <c r="E3" s="2"/>
      <c r="F3" s="2"/>
      <c r="G3" s="2"/>
      <c r="H3" s="3"/>
    </row>
    <row r="4" spans="2:12" s="10" customFormat="1" ht="24" customHeight="1" x14ac:dyDescent="0.25">
      <c r="B4" s="7" t="str">
        <f>WeekStart</f>
        <v>Sunday</v>
      </c>
      <c r="C4" s="8" t="str">
        <f t="shared" ref="C4:H4" si="0">TEXT(C5,"dddd")</f>
        <v>Monday</v>
      </c>
      <c r="D4" s="8" t="str">
        <f t="shared" si="0"/>
        <v>Tuesday</v>
      </c>
      <c r="E4" s="8" t="str">
        <f t="shared" si="0"/>
        <v>Wednesday</v>
      </c>
      <c r="F4" s="8" t="str">
        <f t="shared" si="0"/>
        <v>Thursday</v>
      </c>
      <c r="G4" s="8" t="str">
        <f t="shared" si="0"/>
        <v>Friday</v>
      </c>
      <c r="H4" s="9" t="str">
        <f t="shared" si="0"/>
        <v>Saturday</v>
      </c>
      <c r="K4" s="80" t="s">
        <v>3</v>
      </c>
      <c r="L4" s="80"/>
    </row>
    <row r="5" spans="2:12" s="4" customFormat="1" ht="24" customHeight="1" x14ac:dyDescent="0.25">
      <c r="B5" s="11">
        <f t="array" ref="B5:H5">DaysAndWeeks+DATE(CalendarYear,1,1)-WEEKDAY(DATE(CalendarYear,1,1),(WeekStart="Monday")+1)+1</f>
        <v>44927</v>
      </c>
      <c r="C5" s="11">
        <v>44928</v>
      </c>
      <c r="D5" s="11">
        <v>44929</v>
      </c>
      <c r="E5" s="11">
        <v>44930</v>
      </c>
      <c r="F5" s="11">
        <v>44931</v>
      </c>
      <c r="G5" s="11">
        <v>44932</v>
      </c>
      <c r="H5" s="12">
        <v>44933</v>
      </c>
      <c r="K5" s="16" t="s">
        <v>4</v>
      </c>
      <c r="L5" s="16" t="s">
        <v>5</v>
      </c>
    </row>
    <row r="6" spans="2:12" s="14" customFormat="1" ht="56.1" customHeight="1" x14ac:dyDescent="0.25">
      <c r="B6" s="13"/>
      <c r="C6" s="13"/>
      <c r="D6" s="13"/>
      <c r="E6" s="13"/>
      <c r="F6" s="13"/>
      <c r="G6" s="13"/>
      <c r="H6" s="13"/>
      <c r="K6" s="17">
        <v>2023</v>
      </c>
      <c r="L6" s="17" t="s">
        <v>0</v>
      </c>
    </row>
    <row r="7" spans="2:12" s="4" customFormat="1" ht="24" customHeight="1" x14ac:dyDescent="0.25">
      <c r="B7" s="6">
        <f t="array" ref="B7:H7">DaysAndWeeks+DATE(CalendarYear,1,1)-WEEKDAY(DATE(CalendarYear,1,1),(WeekStart="Monday")+1)+8</f>
        <v>44934</v>
      </c>
      <c r="C7" s="6">
        <v>44935</v>
      </c>
      <c r="D7" s="6">
        <v>44936</v>
      </c>
      <c r="E7" s="6">
        <v>44937</v>
      </c>
      <c r="F7" s="6">
        <v>44938</v>
      </c>
      <c r="G7" s="6">
        <v>44939</v>
      </c>
      <c r="H7" s="6">
        <v>44940</v>
      </c>
    </row>
    <row r="8" spans="2:12" s="14" customFormat="1" ht="56.1" customHeight="1" x14ac:dyDescent="0.25">
      <c r="B8" s="15"/>
      <c r="C8" s="15"/>
      <c r="D8" s="15"/>
      <c r="E8" s="15"/>
      <c r="F8" s="15"/>
      <c r="G8" s="15"/>
      <c r="H8" s="15" t="s">
        <v>8</v>
      </c>
    </row>
    <row r="9" spans="2:12" s="4" customFormat="1" ht="24" customHeight="1" x14ac:dyDescent="0.25">
      <c r="B9" s="5">
        <f t="array" ref="B9:H9">DaysAndWeeks+DATE(CalendarYear,1,1)-WEEKDAY(DATE(CalendarYear,1,1),(WeekStart="Monday")+1)+15</f>
        <v>44941</v>
      </c>
      <c r="C9" s="5">
        <v>44942</v>
      </c>
      <c r="D9" s="5">
        <v>44943</v>
      </c>
      <c r="E9" s="5">
        <v>44944</v>
      </c>
      <c r="F9" s="5">
        <v>44945</v>
      </c>
      <c r="G9" s="5">
        <v>44946</v>
      </c>
      <c r="H9" s="5">
        <v>44947</v>
      </c>
    </row>
    <row r="10" spans="2:12" s="14" customFormat="1" ht="56.1" customHeight="1" x14ac:dyDescent="0.25">
      <c r="B10" s="13" t="s">
        <v>8</v>
      </c>
      <c r="C10" s="13"/>
      <c r="D10" s="13"/>
      <c r="E10" s="13"/>
      <c r="F10" s="13"/>
      <c r="G10" s="13"/>
      <c r="H10" s="15" t="s">
        <v>29</v>
      </c>
    </row>
    <row r="11" spans="2:12" s="4" customFormat="1" ht="24" customHeight="1" x14ac:dyDescent="0.25">
      <c r="B11" s="6">
        <f t="array" ref="B11:H11">DaysAndWeeks+DATE(CalendarYear,1,1)-WEEKDAY(DATE(CalendarYear,1,1),(WeekStart="Monday")+1)+22</f>
        <v>44948</v>
      </c>
      <c r="C11" s="6">
        <v>44949</v>
      </c>
      <c r="D11" s="6">
        <v>44950</v>
      </c>
      <c r="E11" s="6">
        <v>44951</v>
      </c>
      <c r="F11" s="6">
        <v>44952</v>
      </c>
      <c r="G11" s="6">
        <v>44953</v>
      </c>
      <c r="H11" s="6">
        <v>44954</v>
      </c>
    </row>
    <row r="12" spans="2:12" s="14" customFormat="1" ht="56.1" customHeight="1" x14ac:dyDescent="0.25">
      <c r="B12" s="15" t="s">
        <v>29</v>
      </c>
      <c r="C12" s="15"/>
      <c r="D12" s="15"/>
      <c r="E12" s="15"/>
      <c r="F12" s="15"/>
      <c r="G12" s="15"/>
      <c r="H12" s="15" t="s">
        <v>25</v>
      </c>
    </row>
    <row r="13" spans="2:12" s="4" customFormat="1" ht="24" customHeight="1" x14ac:dyDescent="0.25">
      <c r="B13" s="5">
        <f t="array" ref="B13:H13">DaysAndWeeks+DATE(CalendarYear,1,1)-WEEKDAY(DATE(CalendarYear,1,1),(WeekStart="Monday")+1)+29</f>
        <v>44955</v>
      </c>
      <c r="C13" s="5">
        <v>44956</v>
      </c>
      <c r="D13" s="5">
        <v>44957</v>
      </c>
      <c r="E13" s="5">
        <v>44958</v>
      </c>
      <c r="F13" s="5">
        <v>44959</v>
      </c>
      <c r="G13" s="5">
        <v>44960</v>
      </c>
      <c r="H13" s="5">
        <v>44961</v>
      </c>
    </row>
    <row r="14" spans="2:12" s="14" customFormat="1" ht="56.1" customHeight="1" x14ac:dyDescent="0.25">
      <c r="B14" s="15" t="s">
        <v>25</v>
      </c>
      <c r="C14" s="13"/>
      <c r="D14" s="13"/>
      <c r="E14" s="60"/>
      <c r="F14" s="13"/>
      <c r="G14" s="13"/>
      <c r="H14" s="13"/>
    </row>
    <row r="15" spans="2:12" s="4" customFormat="1" ht="24" customHeight="1" x14ac:dyDescent="0.25">
      <c r="B15" s="6">
        <f t="array" ref="B15:C15">DaysAndWeeks+DATE(CalendarYear,1,1)-WEEKDAY(DATE(CalendarYear,1,1),(WeekStart="Monday")+1)+36</f>
        <v>44962</v>
      </c>
      <c r="C15" s="6">
        <v>44963</v>
      </c>
      <c r="D15" s="76" t="s">
        <v>1</v>
      </c>
      <c r="E15" s="76"/>
      <c r="F15" s="76"/>
      <c r="G15" s="76"/>
      <c r="H15" s="77"/>
    </row>
    <row r="16" spans="2:12" s="14" customFormat="1" ht="56.1" customHeight="1" x14ac:dyDescent="0.25">
      <c r="B16" s="15" t="s">
        <v>8</v>
      </c>
      <c r="C16" s="15"/>
      <c r="D16" s="78"/>
      <c r="E16" s="78"/>
      <c r="F16" s="78"/>
      <c r="G16" s="78"/>
      <c r="H16" s="79"/>
    </row>
  </sheetData>
  <mergeCells count="4">
    <mergeCell ref="B3:D3"/>
    <mergeCell ref="D15:H15"/>
    <mergeCell ref="D16:H16"/>
    <mergeCell ref="K4:L4"/>
  </mergeCells>
  <phoneticPr fontId="1" type="noConversion"/>
  <conditionalFormatting sqref="B5:G5">
    <cfRule type="expression" dxfId="23" priority="23">
      <formula>DAY(B5)&gt;8</formula>
    </cfRule>
  </conditionalFormatting>
  <conditionalFormatting sqref="B13:H13 B15:C15">
    <cfRule type="expression" dxfId="22" priority="24">
      <formula>AND(DAY(B13)&gt;=1,DAY(B13)&lt;=15)</formula>
    </cfRule>
  </conditionalFormatting>
  <dataValidations count="13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drop-down list, press DOWN ARROW then ENTER to make selection" sqref="L6" xr:uid="{00000000-0002-0000-0000-000000000000}">
      <formula1>"Sunday, Monday"</formula1>
    </dataValidation>
    <dataValidation allowBlank="1" showInputMessage="1" showErrorMessage="1" prompt="Create a custom one-month calendar in this workbook. Customize year and starting day of the week for all months with this January worksheet. Each month is on a separate worksheet." sqref="A2" xr:uid="{00000000-0002-0000-0000-000001000000}"/>
    <dataValidation allowBlank="1" showInputMessage="1" showErrorMessage="1" prompt="Enter year in cell below" sqref="K5" xr:uid="{00000000-0002-0000-0000-000002000000}"/>
    <dataValidation allowBlank="1" showInputMessage="1" showErrorMessage="1" prompt="Select week start day in cell below" sqref="L5" xr:uid="{00000000-0002-0000-0000-000003000000}"/>
    <dataValidation allowBlank="1" showInputMessage="1" showErrorMessage="1" prompt="Enter year in this cell" sqref="K6" xr:uid="{00000000-0002-0000-0000-000004000000}"/>
    <dataValidation allowBlank="1" showInputMessage="1" showErrorMessage="1" prompt="This row contains weekday names for this calendar. This cell contains the starting day of the week. To change week start day, enter a new weekday in cell L5, in this worksheet." sqref="B4" xr:uid="{00000000-0002-0000-0000-000005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000-000006000000}"/>
    <dataValidation allowBlank="1" showInputMessage="1" showErrorMessage="1" prompt="The year in this cell is automatically updated based on the year entered in cell K5. Calendar below has dates for previous and next month with lighter font shade." sqref="B3:D3" xr:uid="{00000000-0002-0000-0000-000007000000}"/>
    <dataValidation allowBlank="1" showInputMessage="1" showErrorMessage="1" prompt="Automatically determined weekday" sqref="C4:H4" xr:uid="{00000000-0002-0000-0000-000008000000}"/>
    <dataValidation allowBlank="1" showInputMessage="1" showErrorMessage="1" prompt="This row &amp; rows 7, 9, 11, 13, &amp; 15 are cells for entering daily notes related to the calendar day in the cell above." sqref="B6" xr:uid="{00000000-0002-0000-0000-000009000000}"/>
    <dataValidation allowBlank="1" showInputMessage="1" prompt="Enter monthly Notes in this cell" sqref="D16:H16" xr:uid="{00000000-0002-0000-0000-00000A000000}"/>
    <dataValidation allowBlank="1" showInputMessage="1" prompt="Enter monthly Notes in cell below" sqref="D15:H15" xr:uid="{00000000-0002-0000-0000-00000B000000}"/>
    <dataValidation allowBlank="1" showInputMessage="1" showErrorMessage="1" prompt="Enter year and select calendar start day in cells below. These Calendar Settings cells will not print" sqref="K4" xr:uid="{00000000-0002-0000-0000-00000C000000}"/>
  </dataValidations>
  <printOptions horizontalCentered="1"/>
  <pageMargins left="0.25" right="0.25" top="0.5" bottom="0.5" header="0.3" footer="0.3"/>
  <pageSetup orientation="landscape" r:id="rId1"/>
  <headerFooter differentFirst="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B1:O15"/>
  <sheetViews>
    <sheetView showGridLines="0" topLeftCell="A6" workbookViewId="0">
      <selection activeCell="G13" sqref="G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5" ht="22.8" customHeight="1" x14ac:dyDescent="0.25">
      <c r="B1" s="1" t="s">
        <v>7</v>
      </c>
      <c r="I1" s="1" t="s">
        <v>2</v>
      </c>
    </row>
    <row r="2" spans="2:15" ht="96" customHeight="1" x14ac:dyDescent="0.25">
      <c r="B2" s="93" t="str">
        <f>"October "&amp;CalendarYear</f>
        <v>October 2023</v>
      </c>
      <c r="C2" s="93"/>
      <c r="D2" s="93"/>
      <c r="E2" s="2"/>
      <c r="F2" s="2"/>
      <c r="G2" s="2"/>
      <c r="H2" s="3"/>
    </row>
    <row r="3" spans="2:15" s="10" customFormat="1" ht="24" customHeight="1" x14ac:dyDescent="0.25">
      <c r="B3" s="18" t="str">
        <f>WeekStart</f>
        <v>Sunday</v>
      </c>
      <c r="C3" s="19" t="str">
        <f t="shared" ref="C3:H3" si="0">TEXT(C4,"dddd")</f>
        <v>Monday</v>
      </c>
      <c r="D3" s="19" t="str">
        <f t="shared" si="0"/>
        <v>Tuesday</v>
      </c>
      <c r="E3" s="19" t="str">
        <f t="shared" si="0"/>
        <v>Wednesday</v>
      </c>
      <c r="F3" s="19" t="str">
        <f t="shared" si="0"/>
        <v>Thursday</v>
      </c>
      <c r="G3" s="19" t="str">
        <f t="shared" si="0"/>
        <v>Friday</v>
      </c>
      <c r="H3" s="20" t="str">
        <f t="shared" si="0"/>
        <v>Saturday</v>
      </c>
    </row>
    <row r="4" spans="2:15" s="4" customFormat="1" ht="24" customHeight="1" x14ac:dyDescent="0.25">
      <c r="B4" s="37">
        <f t="array" ref="B4:H4">DaysAndWeeks+DATE(CalendarYear,10,1)-WEEKDAY(DATE(CalendarYear,10,1),(WeekStart="Monday")+1)+1</f>
        <v>45200</v>
      </c>
      <c r="C4" s="37">
        <v>45201</v>
      </c>
      <c r="D4" s="37">
        <v>45202</v>
      </c>
      <c r="E4" s="37">
        <v>45203</v>
      </c>
      <c r="F4" s="37">
        <v>45204</v>
      </c>
      <c r="G4" s="37">
        <v>45205</v>
      </c>
      <c r="H4" s="37">
        <v>45206</v>
      </c>
      <c r="K4" s="1"/>
      <c r="L4" s="42"/>
      <c r="M4" s="43"/>
      <c r="N4" s="1"/>
      <c r="O4" s="1"/>
    </row>
    <row r="5" spans="2:15" s="14" customFormat="1" ht="56.1" customHeight="1" x14ac:dyDescent="0.25">
      <c r="B5" s="57"/>
      <c r="C5" s="57"/>
      <c r="D5" s="57"/>
      <c r="E5" s="57"/>
      <c r="F5" s="57"/>
      <c r="G5" s="57"/>
      <c r="H5" s="57"/>
      <c r="K5" s="1"/>
      <c r="L5" s="43"/>
      <c r="M5" s="43"/>
      <c r="N5" s="1"/>
      <c r="O5" s="1"/>
    </row>
    <row r="6" spans="2:15" s="4" customFormat="1" ht="24" customHeight="1" x14ac:dyDescent="0.25">
      <c r="B6" s="40">
        <f t="array" ref="B6:H6">DaysAndWeeks+DATE(CalendarYear,10,1)-WEEKDAY(DATE(CalendarYear,10,1),(WeekStart="Monday")+1)+8</f>
        <v>45207</v>
      </c>
      <c r="C6" s="40">
        <v>45208</v>
      </c>
      <c r="D6" s="40">
        <v>45209</v>
      </c>
      <c r="E6" s="40">
        <v>45210</v>
      </c>
      <c r="F6" s="40">
        <v>45211</v>
      </c>
      <c r="G6" s="40">
        <v>45212</v>
      </c>
      <c r="H6" s="40">
        <v>45213</v>
      </c>
      <c r="K6" s="1"/>
      <c r="L6" s="43"/>
      <c r="M6" s="43"/>
      <c r="N6" s="1"/>
      <c r="O6" s="1"/>
    </row>
    <row r="7" spans="2:15" s="14" customFormat="1" ht="56.1" customHeight="1" x14ac:dyDescent="0.25">
      <c r="B7" s="56"/>
      <c r="C7" s="56"/>
      <c r="D7" s="56"/>
      <c r="E7" s="56"/>
      <c r="F7" s="56"/>
      <c r="G7" s="56"/>
      <c r="H7" s="56"/>
      <c r="K7" s="1"/>
      <c r="L7" s="43"/>
      <c r="M7" s="43"/>
      <c r="N7" s="1"/>
      <c r="O7" s="1"/>
    </row>
    <row r="8" spans="2:15" s="4" customFormat="1" ht="24" customHeight="1" x14ac:dyDescent="0.25">
      <c r="B8" s="41">
        <f t="array" ref="B8:H8">DaysAndWeeks+DATE(CalendarYear,10,1)-WEEKDAY(DATE(CalendarYear,10,1),(WeekStart="Monday")+1)+15</f>
        <v>45214</v>
      </c>
      <c r="C8" s="41">
        <v>45215</v>
      </c>
      <c r="D8" s="41">
        <v>45216</v>
      </c>
      <c r="E8" s="41">
        <v>45217</v>
      </c>
      <c r="F8" s="41">
        <v>45218</v>
      </c>
      <c r="G8" s="41">
        <v>45219</v>
      </c>
      <c r="H8" s="41">
        <v>45220</v>
      </c>
      <c r="K8" s="1"/>
      <c r="L8" s="43"/>
      <c r="M8" s="43"/>
      <c r="N8" s="1"/>
      <c r="O8" s="1"/>
    </row>
    <row r="9" spans="2:15" s="14" customFormat="1" ht="56.1" customHeight="1" x14ac:dyDescent="0.25">
      <c r="B9" s="57" t="s">
        <v>24</v>
      </c>
      <c r="C9" s="57"/>
      <c r="D9" s="57"/>
      <c r="E9" s="57"/>
      <c r="F9" s="57"/>
      <c r="G9" s="57"/>
      <c r="H9" s="57"/>
      <c r="K9" s="1"/>
      <c r="L9" s="43"/>
      <c r="M9" s="43"/>
      <c r="N9" s="1"/>
      <c r="O9" s="1"/>
    </row>
    <row r="10" spans="2:15" s="4" customFormat="1" ht="24" customHeight="1" x14ac:dyDescent="0.25">
      <c r="B10" s="40">
        <f t="array" ref="B10:H10">DaysAndWeeks+DATE(CalendarYear,10,1)-WEEKDAY(DATE(CalendarYear,10,1),(WeekStart="Monday")+1)+22</f>
        <v>45221</v>
      </c>
      <c r="C10" s="40">
        <v>45222</v>
      </c>
      <c r="D10" s="40">
        <v>45223</v>
      </c>
      <c r="E10" s="40">
        <v>45224</v>
      </c>
      <c r="F10" s="40">
        <v>45225</v>
      </c>
      <c r="G10" s="40">
        <v>45226</v>
      </c>
      <c r="H10" s="40">
        <v>45227</v>
      </c>
      <c r="K10" s="1"/>
      <c r="L10" s="43"/>
      <c r="M10" s="43"/>
      <c r="N10" s="1"/>
      <c r="O10" s="1"/>
    </row>
    <row r="11" spans="2:15" s="14" customFormat="1" ht="56.1" customHeight="1" x14ac:dyDescent="0.25">
      <c r="B11" s="56"/>
      <c r="C11" s="56"/>
      <c r="D11" s="56"/>
      <c r="E11" s="56"/>
      <c r="F11" s="56"/>
      <c r="G11" s="56"/>
      <c r="H11" s="56"/>
      <c r="O11" s="1"/>
    </row>
    <row r="12" spans="2:15" s="4" customFormat="1" ht="24" customHeight="1" x14ac:dyDescent="0.25">
      <c r="B12" s="41">
        <f t="array" ref="B12:H12">DaysAndWeeks+DATE(CalendarYear,10,1)-WEEKDAY(DATE(CalendarYear,10,1),(WeekStart="Monday")+1)+29</f>
        <v>45228</v>
      </c>
      <c r="C12" s="41">
        <v>45229</v>
      </c>
      <c r="D12" s="41">
        <v>45230</v>
      </c>
      <c r="E12" s="41">
        <v>45231</v>
      </c>
      <c r="F12" s="41">
        <v>45232</v>
      </c>
      <c r="G12" s="41">
        <v>45233</v>
      </c>
      <c r="H12" s="41">
        <v>45234</v>
      </c>
      <c r="O12" s="1"/>
    </row>
    <row r="13" spans="2:15" s="14" customFormat="1" ht="56.1" customHeight="1" x14ac:dyDescent="0.25">
      <c r="B13" s="57" t="s">
        <v>41</v>
      </c>
      <c r="C13" s="57" t="s">
        <v>41</v>
      </c>
      <c r="D13" s="57" t="s">
        <v>41</v>
      </c>
      <c r="E13" s="57" t="s">
        <v>41</v>
      </c>
      <c r="F13" s="57" t="s">
        <v>41</v>
      </c>
      <c r="G13" s="57" t="s">
        <v>41</v>
      </c>
      <c r="H13" s="57"/>
      <c r="O13" s="1"/>
    </row>
    <row r="14" spans="2:15" s="4" customFormat="1" ht="24" customHeight="1" x14ac:dyDescent="0.25">
      <c r="B14" s="40">
        <f t="array" ref="B14:C14">DaysAndWeeks+DATE(CalendarYear,10,1)-WEEKDAY(DATE(CalendarYear,10,1),(WeekStart="Monday")+1)+36</f>
        <v>45235</v>
      </c>
      <c r="C14" s="40">
        <v>45236</v>
      </c>
      <c r="D14" s="94" t="s">
        <v>1</v>
      </c>
      <c r="E14" s="94"/>
      <c r="F14" s="94"/>
      <c r="G14" s="94"/>
      <c r="H14" s="95"/>
      <c r="O14" s="1"/>
    </row>
    <row r="15" spans="2:15" s="14" customFormat="1" ht="56.1" customHeight="1" x14ac:dyDescent="0.25">
      <c r="B15" s="56"/>
      <c r="C15" s="56"/>
      <c r="D15" s="98"/>
      <c r="E15" s="98"/>
      <c r="F15" s="98"/>
      <c r="G15" s="98"/>
      <c r="H15" s="99"/>
      <c r="O15" s="1"/>
    </row>
  </sheetData>
  <mergeCells count="3">
    <mergeCell ref="B2:D2"/>
    <mergeCell ref="D14:H14"/>
    <mergeCell ref="D15:H15"/>
  </mergeCells>
  <conditionalFormatting sqref="B4:G4">
    <cfRule type="expression" dxfId="5" priority="1">
      <formula>DAY(B4)&gt;8</formula>
    </cfRule>
  </conditionalFormatting>
  <conditionalFormatting sqref="B12:H12 B14:C14">
    <cfRule type="expression" dxfId="4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900-000000000000}"/>
    <dataValidation allowBlank="1" showInputMessage="1" showErrorMessage="1" prompt="October month calendar" sqref="A1" xr:uid="{00000000-0002-0000-09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9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900-000003000000}"/>
    <dataValidation allowBlank="1" showInputMessage="1" prompt="Enter monthly Notes in cell below" sqref="D14:H14" xr:uid="{00000000-0002-0000-0900-000004000000}"/>
    <dataValidation allowBlank="1" showInputMessage="1" prompt="Enter monthly Notes in this cell" sqref="D15:H15" xr:uid="{00000000-0002-0000-0900-000005000000}"/>
    <dataValidation allowBlank="1" showInputMessage="1" showErrorMessage="1" prompt="This row &amp; rows 7, 9, 11, 13, &amp; 15 are cells for entering daily notes related to the calendar day in the cell above." sqref="B5" xr:uid="{00000000-0002-0000-09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9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B1:N15"/>
  <sheetViews>
    <sheetView showGridLines="0" topLeftCell="A2" workbookViewId="0">
      <selection activeCell="B11" sqref="B11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4" ht="9" customHeight="1" x14ac:dyDescent="0.25">
      <c r="I1" s="1" t="s">
        <v>2</v>
      </c>
    </row>
    <row r="2" spans="2:14" ht="96" customHeight="1" x14ac:dyDescent="0.25">
      <c r="B2" s="93" t="str">
        <f>"November "&amp;CalendarYear</f>
        <v>November 2023</v>
      </c>
      <c r="C2" s="93"/>
      <c r="D2" s="93"/>
      <c r="E2" s="2"/>
      <c r="F2" s="2"/>
      <c r="G2" s="2"/>
      <c r="H2" s="3"/>
    </row>
    <row r="3" spans="2:14" s="10" customFormat="1" ht="24" customHeight="1" x14ac:dyDescent="0.25">
      <c r="B3" s="18" t="str">
        <f>WeekStart</f>
        <v>Sunday</v>
      </c>
      <c r="C3" s="19" t="str">
        <f t="shared" ref="C3:H3" si="0">TEXT(C4,"dddd")</f>
        <v>Monday</v>
      </c>
      <c r="D3" s="19" t="str">
        <f t="shared" si="0"/>
        <v>Tuesday</v>
      </c>
      <c r="E3" s="19" t="str">
        <f t="shared" si="0"/>
        <v>Wednesday</v>
      </c>
      <c r="F3" s="19" t="str">
        <f t="shared" si="0"/>
        <v>Thursday</v>
      </c>
      <c r="G3" s="19" t="str">
        <f t="shared" si="0"/>
        <v>Friday</v>
      </c>
      <c r="H3" s="20" t="str">
        <f t="shared" si="0"/>
        <v>Saturday</v>
      </c>
    </row>
    <row r="4" spans="2:14" s="4" customFormat="1" ht="24" customHeight="1" x14ac:dyDescent="0.25">
      <c r="B4" s="37">
        <f t="array" ref="B4:H4">DaysAndWeeks+DATE(CalendarYear,11,1)-WEEKDAY(DATE(CalendarYear,11,1),(WeekStart="Monday")+1)+1</f>
        <v>45228</v>
      </c>
      <c r="C4" s="37">
        <v>45229</v>
      </c>
      <c r="D4" s="37">
        <v>45230</v>
      </c>
      <c r="E4" s="37">
        <v>45231</v>
      </c>
      <c r="F4" s="37">
        <v>45232</v>
      </c>
      <c r="G4" s="37">
        <v>45233</v>
      </c>
      <c r="H4" s="37">
        <v>45234</v>
      </c>
    </row>
    <row r="5" spans="2:14" s="14" customFormat="1" ht="56.1" customHeight="1" x14ac:dyDescent="0.25">
      <c r="B5" s="57"/>
      <c r="C5" s="57"/>
      <c r="D5" s="57"/>
      <c r="E5" s="57"/>
      <c r="F5" s="57"/>
      <c r="G5" s="57"/>
      <c r="H5" s="57"/>
      <c r="K5" s="1"/>
      <c r="L5" s="43"/>
      <c r="M5" s="43"/>
      <c r="N5" s="1"/>
    </row>
    <row r="6" spans="2:14" s="4" customFormat="1" ht="24" customHeight="1" x14ac:dyDescent="0.25">
      <c r="B6" s="40">
        <f t="array" ref="B6:H6">DaysAndWeeks+DATE(CalendarYear,11,1)-WEEKDAY(DATE(CalendarYear,11,1),(WeekStart="Monday")+1)+8</f>
        <v>45235</v>
      </c>
      <c r="C6" s="40">
        <v>45236</v>
      </c>
      <c r="D6" s="40">
        <v>45237</v>
      </c>
      <c r="E6" s="40">
        <v>45238</v>
      </c>
      <c r="F6" s="40">
        <v>45239</v>
      </c>
      <c r="G6" s="40">
        <v>45240</v>
      </c>
      <c r="H6" s="40">
        <v>45241</v>
      </c>
      <c r="K6" s="1"/>
      <c r="L6" s="42"/>
      <c r="M6" s="43"/>
      <c r="N6" s="1"/>
    </row>
    <row r="7" spans="2:14" s="14" customFormat="1" ht="56.1" customHeight="1" x14ac:dyDescent="0.25">
      <c r="B7" s="57"/>
      <c r="C7" s="56"/>
      <c r="D7" s="56"/>
      <c r="E7" s="56"/>
      <c r="F7" s="56"/>
      <c r="G7" s="56"/>
      <c r="H7" s="56"/>
      <c r="K7" s="1"/>
      <c r="L7" s="43"/>
      <c r="M7" s="43"/>
      <c r="N7" s="1"/>
    </row>
    <row r="8" spans="2:14" s="4" customFormat="1" ht="24" customHeight="1" x14ac:dyDescent="0.25">
      <c r="B8" s="41">
        <f t="array" ref="B8:H8">DaysAndWeeks+DATE(CalendarYear,11,1)-WEEKDAY(DATE(CalendarYear,11,1),(WeekStart="Monday")+1)+15</f>
        <v>45242</v>
      </c>
      <c r="C8" s="41">
        <v>45243</v>
      </c>
      <c r="D8" s="41">
        <v>45244</v>
      </c>
      <c r="E8" s="41">
        <v>45245</v>
      </c>
      <c r="F8" s="41">
        <v>45246</v>
      </c>
      <c r="G8" s="41">
        <v>45247</v>
      </c>
      <c r="H8" s="41">
        <v>45248</v>
      </c>
      <c r="K8" s="1"/>
      <c r="L8" s="43"/>
      <c r="M8" s="43"/>
      <c r="N8" s="1"/>
    </row>
    <row r="9" spans="2:14" s="14" customFormat="1" ht="56.1" customHeight="1" x14ac:dyDescent="0.25">
      <c r="B9" s="57"/>
      <c r="C9" s="57"/>
      <c r="D9" s="57"/>
      <c r="E9" s="57"/>
      <c r="F9" s="57"/>
      <c r="G9" s="57" t="s">
        <v>37</v>
      </c>
      <c r="H9" s="57" t="s">
        <v>38</v>
      </c>
      <c r="K9" s="1"/>
      <c r="L9" s="43"/>
      <c r="M9" s="43"/>
      <c r="N9" s="1"/>
    </row>
    <row r="10" spans="2:14" s="4" customFormat="1" ht="24" customHeight="1" x14ac:dyDescent="0.25">
      <c r="B10" s="40">
        <f t="array" ref="B10:H10">DaysAndWeeks+DATE(CalendarYear,11,1)-WEEKDAY(DATE(CalendarYear,11,1),(WeekStart="Monday")+1)+22</f>
        <v>45249</v>
      </c>
      <c r="C10" s="40">
        <v>45250</v>
      </c>
      <c r="D10" s="40">
        <v>45251</v>
      </c>
      <c r="E10" s="40">
        <v>45252</v>
      </c>
      <c r="F10" s="40">
        <v>45253</v>
      </c>
      <c r="G10" s="40">
        <v>45254</v>
      </c>
      <c r="H10" s="40">
        <v>45255</v>
      </c>
      <c r="K10" s="1"/>
      <c r="L10" s="43"/>
      <c r="M10" s="43"/>
      <c r="N10" s="1"/>
    </row>
    <row r="11" spans="2:14" s="14" customFormat="1" ht="56.1" customHeight="1" x14ac:dyDescent="0.25">
      <c r="B11" s="56" t="s">
        <v>37</v>
      </c>
      <c r="C11" s="56"/>
      <c r="D11" s="56"/>
      <c r="E11" s="56"/>
      <c r="F11" s="56"/>
      <c r="G11" s="56"/>
      <c r="H11" s="56"/>
    </row>
    <row r="12" spans="2:14" s="4" customFormat="1" ht="24" customHeight="1" x14ac:dyDescent="0.25">
      <c r="B12" s="41">
        <f t="array" ref="B12:H12">DaysAndWeeks+DATE(CalendarYear,11,1)-WEEKDAY(DATE(CalendarYear,11,1),(WeekStart="Monday")+1)+29</f>
        <v>45256</v>
      </c>
      <c r="C12" s="41">
        <v>45257</v>
      </c>
      <c r="D12" s="41">
        <v>45258</v>
      </c>
      <c r="E12" s="41">
        <v>45259</v>
      </c>
      <c r="F12" s="41">
        <v>45260</v>
      </c>
      <c r="G12" s="41">
        <v>45261</v>
      </c>
      <c r="H12" s="41">
        <v>45262</v>
      </c>
    </row>
    <row r="13" spans="2:14" s="14" customFormat="1" ht="56.1" customHeight="1" x14ac:dyDescent="0.25">
      <c r="B13" s="57"/>
      <c r="C13" s="57"/>
      <c r="D13" s="57"/>
      <c r="E13" s="57"/>
      <c r="F13" s="57"/>
      <c r="G13" s="57"/>
      <c r="H13" s="57"/>
    </row>
    <row r="14" spans="2:14" s="4" customFormat="1" ht="24" customHeight="1" x14ac:dyDescent="0.25">
      <c r="B14" s="40">
        <f t="array" ref="B14:C14">DaysAndWeeks+DATE(CalendarYear,11,1)-WEEKDAY(DATE(CalendarYear,11,1),(WeekStart="Monday")+1)+36</f>
        <v>45263</v>
      </c>
      <c r="C14" s="40">
        <v>45264</v>
      </c>
      <c r="D14" s="94" t="s">
        <v>1</v>
      </c>
      <c r="E14" s="94"/>
      <c r="F14" s="94"/>
      <c r="G14" s="94"/>
      <c r="H14" s="95"/>
    </row>
    <row r="15" spans="2:14" s="14" customFormat="1" ht="56.1" customHeight="1" x14ac:dyDescent="0.25">
      <c r="B15" s="56"/>
      <c r="C15" s="56"/>
      <c r="D15" s="98"/>
      <c r="E15" s="98"/>
      <c r="F15" s="98"/>
      <c r="G15" s="98"/>
      <c r="H15" s="99"/>
    </row>
  </sheetData>
  <mergeCells count="3">
    <mergeCell ref="B2:D2"/>
    <mergeCell ref="D14:H14"/>
    <mergeCell ref="D15:H15"/>
  </mergeCells>
  <conditionalFormatting sqref="B4:G4">
    <cfRule type="expression" dxfId="3" priority="1">
      <formula>DAY(B4)&gt;8</formula>
    </cfRule>
  </conditionalFormatting>
  <conditionalFormatting sqref="B12:H12 B14:C14">
    <cfRule type="expression" dxfId="2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A00-000000000000}"/>
    <dataValidation allowBlank="1" showInputMessage="1" showErrorMessage="1" prompt="November month calendar" sqref="A1" xr:uid="{00000000-0002-0000-0A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A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A00-000003000000}"/>
    <dataValidation allowBlank="1" showInputMessage="1" showErrorMessage="1" prompt="This row &amp; rows 7, 9, 11, 13, &amp; 15 are cells for entering daily notes related to the calendar day in the cell above." sqref="B5" xr:uid="{00000000-0002-0000-0A00-000004000000}"/>
    <dataValidation allowBlank="1" showInputMessage="1" prompt="Enter monthly Notes in this cell" sqref="D15:H15" xr:uid="{00000000-0002-0000-0A00-000005000000}"/>
    <dataValidation allowBlank="1" showInputMessage="1" prompt="Enter monthly Notes in cell below" sqref="D14:H14" xr:uid="{00000000-0002-0000-0A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A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B1:O15"/>
  <sheetViews>
    <sheetView showGridLines="0" workbookViewId="0">
      <selection activeCell="B13" sqref="B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5" ht="9" customHeight="1" x14ac:dyDescent="0.25">
      <c r="I1" s="1" t="s">
        <v>2</v>
      </c>
    </row>
    <row r="2" spans="2:15" ht="96" customHeight="1" x14ac:dyDescent="0.25">
      <c r="B2" s="75" t="str">
        <f>"December "&amp;CalendarYear</f>
        <v>December 2023</v>
      </c>
      <c r="C2" s="75"/>
      <c r="D2" s="75"/>
      <c r="E2" s="2"/>
      <c r="F2" s="2"/>
      <c r="G2" s="2"/>
      <c r="H2" s="3"/>
    </row>
    <row r="3" spans="2:15" s="10" customFormat="1" ht="24" customHeight="1" x14ac:dyDescent="0.25">
      <c r="B3" s="7" t="str">
        <f>WeekStart</f>
        <v>Sunday</v>
      </c>
      <c r="C3" s="8" t="str">
        <f t="shared" ref="C3:H3" si="0">TEXT(C4,"dddd")</f>
        <v>Monday</v>
      </c>
      <c r="D3" s="8" t="str">
        <f t="shared" si="0"/>
        <v>Tuesday</v>
      </c>
      <c r="E3" s="8" t="str">
        <f t="shared" si="0"/>
        <v>Wednesday</v>
      </c>
      <c r="F3" s="8" t="str">
        <f t="shared" si="0"/>
        <v>Thursday</v>
      </c>
      <c r="G3" s="8" t="str">
        <f t="shared" si="0"/>
        <v>Friday</v>
      </c>
      <c r="H3" s="9" t="str">
        <f t="shared" si="0"/>
        <v>Saturday</v>
      </c>
    </row>
    <row r="4" spans="2:15" s="4" customFormat="1" ht="24" customHeight="1" x14ac:dyDescent="0.25">
      <c r="B4" s="11">
        <f t="array" ref="B4:H4">DaysAndWeeks+DATE(CalendarYear,12,1)-WEEKDAY(DATE(CalendarYear,12,1),(WeekStart="Monday")+1)+1</f>
        <v>45256</v>
      </c>
      <c r="C4" s="11">
        <v>45257</v>
      </c>
      <c r="D4" s="11">
        <v>45258</v>
      </c>
      <c r="E4" s="11">
        <v>45259</v>
      </c>
      <c r="F4" s="11">
        <v>45260</v>
      </c>
      <c r="G4" s="11">
        <v>45261</v>
      </c>
      <c r="H4" s="12">
        <v>45262</v>
      </c>
    </row>
    <row r="5" spans="2:15" s="14" customFormat="1" ht="56.1" customHeight="1" x14ac:dyDescent="0.25">
      <c r="B5" s="58"/>
      <c r="C5" s="58"/>
      <c r="D5" s="58"/>
      <c r="E5" s="58"/>
      <c r="F5" s="58"/>
      <c r="G5" s="58"/>
      <c r="H5" s="58"/>
      <c r="K5" s="1"/>
      <c r="L5" s="43"/>
      <c r="M5" s="43"/>
      <c r="N5" s="1"/>
    </row>
    <row r="6" spans="2:15" s="4" customFormat="1" ht="24" customHeight="1" x14ac:dyDescent="0.25">
      <c r="B6" s="6">
        <f t="array" ref="B6:H6">DaysAndWeeks+DATE(CalendarYear,12,1)-WEEKDAY(DATE(CalendarYear,12,1),(WeekStart="Monday")+1)+8</f>
        <v>45263</v>
      </c>
      <c r="C6" s="6">
        <v>45264</v>
      </c>
      <c r="D6" s="6">
        <v>45265</v>
      </c>
      <c r="E6" s="6">
        <v>45266</v>
      </c>
      <c r="F6" s="6">
        <v>45267</v>
      </c>
      <c r="G6" s="6">
        <v>45268</v>
      </c>
      <c r="H6" s="6">
        <v>45269</v>
      </c>
      <c r="K6" s="1"/>
      <c r="L6" s="42"/>
      <c r="M6" s="43"/>
      <c r="N6" s="1"/>
    </row>
    <row r="7" spans="2:15" s="14" customFormat="1" ht="56.1" customHeight="1" x14ac:dyDescent="0.25">
      <c r="B7" s="13"/>
      <c r="C7" s="15"/>
      <c r="D7" s="15"/>
      <c r="E7" s="15"/>
      <c r="F7" s="15"/>
      <c r="G7" s="15"/>
      <c r="H7" s="15"/>
      <c r="K7" s="1"/>
      <c r="L7" s="43"/>
      <c r="M7" s="43"/>
      <c r="N7" s="1"/>
    </row>
    <row r="8" spans="2:15" s="4" customFormat="1" ht="24" customHeight="1" x14ac:dyDescent="0.25">
      <c r="B8" s="5">
        <f t="array" ref="B8:H8">DaysAndWeeks+DATE(CalendarYear,12,1)-WEEKDAY(DATE(CalendarYear,12,1),(WeekStart="Monday")+1)+15</f>
        <v>45270</v>
      </c>
      <c r="C8" s="5">
        <v>45271</v>
      </c>
      <c r="D8" s="5">
        <v>45272</v>
      </c>
      <c r="E8" s="5">
        <v>45273</v>
      </c>
      <c r="F8" s="5">
        <v>45274</v>
      </c>
      <c r="G8" s="5">
        <v>45275</v>
      </c>
      <c r="H8" s="5">
        <v>45276</v>
      </c>
      <c r="K8" s="1"/>
      <c r="L8" s="43"/>
      <c r="M8" s="43"/>
      <c r="N8" s="1"/>
    </row>
    <row r="9" spans="2:15" s="14" customFormat="1" ht="56.1" customHeight="1" x14ac:dyDescent="0.25">
      <c r="B9" s="58"/>
      <c r="C9" s="58"/>
      <c r="D9" s="58"/>
      <c r="E9" s="58"/>
      <c r="F9" s="58"/>
      <c r="G9" s="58"/>
      <c r="H9" s="58"/>
      <c r="K9" s="1"/>
      <c r="L9" s="43"/>
      <c r="M9" s="43"/>
      <c r="N9" s="1"/>
    </row>
    <row r="10" spans="2:15" s="4" customFormat="1" ht="24" customHeight="1" x14ac:dyDescent="0.25">
      <c r="B10" s="6">
        <f t="array" ref="B10:H10">DaysAndWeeks+DATE(CalendarYear,12,1)-WEEKDAY(DATE(CalendarYear,12,1),(WeekStart="Monday")+1)+22</f>
        <v>45277</v>
      </c>
      <c r="C10" s="6">
        <v>45278</v>
      </c>
      <c r="D10" s="6">
        <v>45279</v>
      </c>
      <c r="E10" s="6">
        <v>45280</v>
      </c>
      <c r="F10" s="6">
        <v>45281</v>
      </c>
      <c r="G10" s="6">
        <v>45282</v>
      </c>
      <c r="H10" s="6">
        <v>45283</v>
      </c>
      <c r="K10" s="1"/>
      <c r="L10" s="43"/>
      <c r="M10" s="43"/>
      <c r="N10" s="1"/>
      <c r="O10" s="1"/>
    </row>
    <row r="11" spans="2:15" s="14" customFormat="1" ht="56.1" customHeight="1" x14ac:dyDescent="0.25">
      <c r="B11" s="59"/>
      <c r="C11" s="59"/>
      <c r="D11" s="59"/>
      <c r="E11" s="59"/>
      <c r="F11" s="59"/>
      <c r="G11" s="59"/>
      <c r="H11" s="59"/>
      <c r="K11" s="1"/>
      <c r="L11" s="1"/>
      <c r="M11" s="1"/>
      <c r="N11" s="1"/>
      <c r="O11" s="1"/>
    </row>
    <row r="12" spans="2:15" s="4" customFormat="1" ht="24" customHeight="1" x14ac:dyDescent="0.25">
      <c r="B12" s="5">
        <f t="array" ref="B12:H12">DaysAndWeeks+DATE(CalendarYear,12,1)-WEEKDAY(DATE(CalendarYear,12,1),(WeekStart="Monday")+1)+29</f>
        <v>45284</v>
      </c>
      <c r="C12" s="5">
        <v>45285</v>
      </c>
      <c r="D12" s="5">
        <v>45286</v>
      </c>
      <c r="E12" s="5">
        <v>45287</v>
      </c>
      <c r="F12" s="5">
        <v>45288</v>
      </c>
      <c r="G12" s="5">
        <v>45289</v>
      </c>
      <c r="H12" s="5">
        <v>45290</v>
      </c>
    </row>
    <row r="13" spans="2:15" s="14" customFormat="1" ht="56.1" customHeight="1" x14ac:dyDescent="0.25">
      <c r="B13" s="58"/>
      <c r="C13" s="58"/>
      <c r="D13" s="58"/>
      <c r="E13" s="58"/>
      <c r="F13" s="58"/>
      <c r="G13" s="58"/>
      <c r="H13" s="58"/>
    </row>
    <row r="14" spans="2:15" s="4" customFormat="1" ht="24" customHeight="1" x14ac:dyDescent="0.25">
      <c r="B14" s="6">
        <f t="array" ref="B14:C14">DaysAndWeeks+DATE(CalendarYear,12,1)-WEEKDAY(DATE(CalendarYear,12,1),(WeekStart="Monday")+1)+36</f>
        <v>45291</v>
      </c>
      <c r="C14" s="6">
        <v>45292</v>
      </c>
      <c r="D14" s="76" t="s">
        <v>1</v>
      </c>
      <c r="E14" s="76"/>
      <c r="F14" s="76"/>
      <c r="G14" s="76"/>
      <c r="H14" s="77"/>
    </row>
    <row r="15" spans="2:15" s="14" customFormat="1" ht="56.1" customHeight="1" x14ac:dyDescent="0.25">
      <c r="B15" s="15"/>
      <c r="C15" s="15"/>
      <c r="D15" s="78"/>
      <c r="E15" s="78"/>
      <c r="F15" s="78"/>
      <c r="G15" s="78"/>
      <c r="H15" s="79"/>
    </row>
  </sheetData>
  <mergeCells count="3">
    <mergeCell ref="B2:D2"/>
    <mergeCell ref="D14:H14"/>
    <mergeCell ref="D15:H15"/>
  </mergeCells>
  <conditionalFormatting sqref="B4:G4">
    <cfRule type="expression" dxfId="1" priority="1">
      <formula>DAY(B4)&gt;8</formula>
    </cfRule>
  </conditionalFormatting>
  <conditionalFormatting sqref="B12:H12 B14:C14">
    <cfRule type="expression" dxfId="0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B00-000000000000}"/>
    <dataValidation allowBlank="1" showInputMessage="1" showErrorMessage="1" prompt="December month calendar" sqref="A1" xr:uid="{00000000-0002-0000-0B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B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B00-000003000000}"/>
    <dataValidation allowBlank="1" showInputMessage="1" prompt="Enter monthly Notes in cell below" sqref="D14:H14" xr:uid="{00000000-0002-0000-0B00-000004000000}"/>
    <dataValidation allowBlank="1" showInputMessage="1" prompt="Enter monthly Notes in this cell" sqref="D15:H15" xr:uid="{00000000-0002-0000-0B00-000005000000}"/>
    <dataValidation allowBlank="1" showInputMessage="1" showErrorMessage="1" prompt="This row &amp; rows 7, 9, 11, 13, &amp; 15 are cells for entering daily notes related to the calendar day in the cell above." sqref="B5" xr:uid="{00000000-0002-0000-0B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B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B1:I15"/>
  <sheetViews>
    <sheetView showGridLines="0" topLeftCell="A3" zoomScaleNormal="100" workbookViewId="0">
      <selection activeCell="B13" sqref="B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75" t="str">
        <f>"February "&amp;CalendarYear</f>
        <v>February 2023</v>
      </c>
      <c r="C2" s="75"/>
      <c r="D2" s="75"/>
      <c r="E2" s="2"/>
      <c r="F2" s="2"/>
      <c r="G2" s="2"/>
      <c r="H2" s="3"/>
    </row>
    <row r="3" spans="2:9" s="10" customFormat="1" ht="24" customHeight="1" x14ac:dyDescent="0.25">
      <c r="B3" s="7" t="str">
        <f>WeekStart</f>
        <v>Sunday</v>
      </c>
      <c r="C3" s="8" t="str">
        <f t="shared" ref="C3:H3" si="0">TEXT(C4,"dddd")</f>
        <v>Monday</v>
      </c>
      <c r="D3" s="8" t="str">
        <f t="shared" si="0"/>
        <v>Tuesday</v>
      </c>
      <c r="E3" s="8" t="str">
        <f t="shared" si="0"/>
        <v>Wednesday</v>
      </c>
      <c r="F3" s="8" t="str">
        <f t="shared" si="0"/>
        <v>Thursday</v>
      </c>
      <c r="G3" s="8" t="str">
        <f t="shared" si="0"/>
        <v>Friday</v>
      </c>
      <c r="H3" s="9" t="str">
        <f t="shared" si="0"/>
        <v>Saturday</v>
      </c>
    </row>
    <row r="4" spans="2:9" s="4" customFormat="1" ht="24" customHeight="1" x14ac:dyDescent="0.25">
      <c r="B4" s="11">
        <f t="array" ref="B4:H4">DaysAndWeeks+DATE(CalendarYear,2,1)-WEEKDAY(DATE(CalendarYear,2,1),(WeekStart="Monday")+1)+1</f>
        <v>44955</v>
      </c>
      <c r="C4" s="11">
        <v>44956</v>
      </c>
      <c r="D4" s="11">
        <v>44957</v>
      </c>
      <c r="E4" s="11">
        <v>44958</v>
      </c>
      <c r="F4" s="11">
        <v>44959</v>
      </c>
      <c r="G4" s="11">
        <v>44960</v>
      </c>
      <c r="H4" s="12">
        <v>44961</v>
      </c>
    </row>
    <row r="5" spans="2:9" s="14" customFormat="1" ht="56.1" customHeight="1" x14ac:dyDescent="0.25">
      <c r="B5" s="13"/>
      <c r="C5" s="13"/>
      <c r="D5" s="13"/>
      <c r="E5" s="13"/>
      <c r="F5" s="13"/>
      <c r="H5" s="13" t="s">
        <v>12</v>
      </c>
    </row>
    <row r="6" spans="2:9" s="4" customFormat="1" ht="24" customHeight="1" x14ac:dyDescent="0.25">
      <c r="B6" s="6">
        <f t="array" ref="B6:H6">DaysAndWeeks+DATE(CalendarYear,2,1)-WEEKDAY(DATE(CalendarYear,2,1),(WeekStart="Monday")+1)+8</f>
        <v>44962</v>
      </c>
      <c r="C6" s="6">
        <v>44963</v>
      </c>
      <c r="D6" s="6">
        <v>44964</v>
      </c>
      <c r="E6" s="6">
        <v>44965</v>
      </c>
      <c r="F6" s="6">
        <v>44966</v>
      </c>
      <c r="G6" s="6">
        <v>44967</v>
      </c>
      <c r="H6" s="6">
        <v>44968</v>
      </c>
    </row>
    <row r="7" spans="2:9" s="14" customFormat="1" ht="56.1" customHeight="1" x14ac:dyDescent="0.25">
      <c r="B7" s="13" t="s">
        <v>12</v>
      </c>
      <c r="C7" s="15"/>
      <c r="D7" s="15"/>
      <c r="E7" s="61"/>
      <c r="F7" s="15"/>
      <c r="G7" s="15"/>
      <c r="H7" s="15" t="s">
        <v>14</v>
      </c>
    </row>
    <row r="8" spans="2:9" s="4" customFormat="1" ht="24" customHeight="1" x14ac:dyDescent="0.25">
      <c r="B8" s="5">
        <f t="array" ref="B8:H8">DaysAndWeeks+DATE(CalendarYear,2,1)-WEEKDAY(DATE(CalendarYear,2,1),(WeekStart="Monday")+1)+15</f>
        <v>44969</v>
      </c>
      <c r="C8" s="5">
        <v>44970</v>
      </c>
      <c r="D8" s="5">
        <v>44971</v>
      </c>
      <c r="E8" s="5">
        <v>44972</v>
      </c>
      <c r="F8" s="5">
        <v>44973</v>
      </c>
      <c r="G8" s="5">
        <v>44974</v>
      </c>
      <c r="H8" s="5">
        <v>44975</v>
      </c>
    </row>
    <row r="9" spans="2:9" s="14" customFormat="1" ht="56.1" customHeight="1" x14ac:dyDescent="0.25">
      <c r="B9" s="13" t="s">
        <v>14</v>
      </c>
      <c r="C9" s="13"/>
      <c r="D9" s="13"/>
      <c r="E9" s="13"/>
      <c r="F9" s="13"/>
      <c r="G9" s="13"/>
      <c r="H9" s="13" t="s">
        <v>26</v>
      </c>
    </row>
    <row r="10" spans="2:9" s="4" customFormat="1" ht="24" customHeight="1" x14ac:dyDescent="0.25">
      <c r="B10" s="6">
        <f t="array" ref="B10:H10">DaysAndWeeks+DATE(CalendarYear,2,1)-WEEKDAY(DATE(CalendarYear,2,1),(WeekStart="Monday")+1)+22</f>
        <v>44976</v>
      </c>
      <c r="C10" s="6">
        <v>44977</v>
      </c>
      <c r="D10" s="6">
        <v>44978</v>
      </c>
      <c r="E10" s="6">
        <v>44979</v>
      </c>
      <c r="F10" s="6">
        <v>44980</v>
      </c>
      <c r="G10" s="6">
        <v>44981</v>
      </c>
      <c r="H10" s="6">
        <v>44982</v>
      </c>
    </row>
    <row r="11" spans="2:9" s="14" customFormat="1" ht="56.1" customHeight="1" x14ac:dyDescent="0.25">
      <c r="B11" s="45" t="s">
        <v>26</v>
      </c>
      <c r="C11" s="15"/>
      <c r="D11" s="15"/>
      <c r="E11" s="15"/>
      <c r="F11" s="15"/>
      <c r="G11" s="15"/>
      <c r="H11" s="15" t="s">
        <v>13</v>
      </c>
    </row>
    <row r="12" spans="2:9" s="4" customFormat="1" ht="24" customHeight="1" x14ac:dyDescent="0.25">
      <c r="B12" s="5">
        <f t="array" ref="B12:H12">DaysAndWeeks+DATE(CalendarYear,2,1)-WEEKDAY(DATE(CalendarYear,2,1),(WeekStart="Monday")+1)+29</f>
        <v>44983</v>
      </c>
      <c r="C12" s="5">
        <v>44984</v>
      </c>
      <c r="D12" s="5">
        <v>44985</v>
      </c>
      <c r="E12" s="5">
        <v>44986</v>
      </c>
      <c r="F12" s="5">
        <v>44987</v>
      </c>
      <c r="G12" s="5">
        <v>44988</v>
      </c>
      <c r="H12" s="5">
        <v>44989</v>
      </c>
    </row>
    <row r="13" spans="2:9" s="14" customFormat="1" ht="56.1" customHeight="1" x14ac:dyDescent="0.25">
      <c r="B13" s="13" t="s">
        <v>13</v>
      </c>
      <c r="C13" s="13"/>
      <c r="D13" s="13"/>
      <c r="E13" s="13"/>
      <c r="F13" s="13"/>
      <c r="G13" s="13"/>
      <c r="H13" s="13"/>
    </row>
    <row r="14" spans="2:9" s="4" customFormat="1" ht="24" customHeight="1" x14ac:dyDescent="0.25">
      <c r="B14" s="6">
        <f t="array" ref="B14:C14">DaysAndWeeks+DATE(CalendarYear,2,1)-WEEKDAY(DATE(CalendarYear,2,1),(WeekStart="Monday")+1)+36</f>
        <v>44990</v>
      </c>
      <c r="C14" s="6">
        <v>44991</v>
      </c>
      <c r="D14" s="76" t="s">
        <v>1</v>
      </c>
      <c r="E14" s="76"/>
      <c r="F14" s="76"/>
      <c r="G14" s="76"/>
      <c r="H14" s="77"/>
    </row>
    <row r="15" spans="2:9" s="14" customFormat="1" ht="56.1" customHeight="1" x14ac:dyDescent="0.25">
      <c r="B15" s="15"/>
      <c r="C15" s="15"/>
      <c r="D15" s="78"/>
      <c r="E15" s="78"/>
      <c r="F15" s="78"/>
      <c r="G15" s="78"/>
      <c r="H15" s="79"/>
    </row>
  </sheetData>
  <mergeCells count="3">
    <mergeCell ref="B2:D2"/>
    <mergeCell ref="D14:H14"/>
    <mergeCell ref="D15:H15"/>
  </mergeCells>
  <conditionalFormatting sqref="B4:G4">
    <cfRule type="expression" dxfId="21" priority="1">
      <formula>DAY(B4)&gt;8</formula>
    </cfRule>
  </conditionalFormatting>
  <conditionalFormatting sqref="B12:H12 B14:C14">
    <cfRule type="expression" dxfId="20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1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100-000001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100-000002000000}"/>
    <dataValidation allowBlank="1" showInputMessage="1" showErrorMessage="1" prompt="February month calendar" sqref="A1" xr:uid="{00000000-0002-0000-0100-000003000000}"/>
    <dataValidation allowBlank="1" showInputMessage="1" prompt="Enter monthly Notes in cell below" sqref="D14:H14" xr:uid="{00000000-0002-0000-0100-000004000000}"/>
    <dataValidation allowBlank="1" showInputMessage="1" prompt="Enter monthly Notes in this cell" sqref="D15:H15" xr:uid="{00000000-0002-0000-0100-000005000000}"/>
    <dataValidation allowBlank="1" showInputMessage="1" showErrorMessage="1" prompt="This row &amp; rows 7, 9, 11, 13, &amp; 15 are cells for entering daily notes related to the calendar day in the cell above." sqref="B5" xr:uid="{00000000-0002-0000-01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1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B1:I15"/>
  <sheetViews>
    <sheetView showGridLines="0" topLeftCell="A7" zoomScaleNormal="100" workbookViewId="0">
      <selection activeCell="B13" sqref="B13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81" t="str">
        <f>"March "&amp;CalendarYear</f>
        <v>March 2023</v>
      </c>
      <c r="C2" s="81"/>
      <c r="D2" s="81"/>
      <c r="E2" s="2"/>
      <c r="F2" s="2"/>
      <c r="G2" s="2"/>
      <c r="H2" s="3"/>
    </row>
    <row r="3" spans="2:9" s="10" customFormat="1" ht="24" customHeight="1" x14ac:dyDescent="0.25">
      <c r="B3" s="21" t="str">
        <f>WeekStart</f>
        <v>Sunday</v>
      </c>
      <c r="C3" s="22" t="str">
        <f t="shared" ref="C3:H3" si="0">TEXT(C4,"dddd")</f>
        <v>Monday</v>
      </c>
      <c r="D3" s="22" t="str">
        <f t="shared" si="0"/>
        <v>Tuesday</v>
      </c>
      <c r="E3" s="22" t="str">
        <f t="shared" si="0"/>
        <v>Wednesday</v>
      </c>
      <c r="F3" s="22" t="str">
        <f t="shared" si="0"/>
        <v>Thursday</v>
      </c>
      <c r="G3" s="22" t="str">
        <f t="shared" si="0"/>
        <v>Friday</v>
      </c>
      <c r="H3" s="23" t="str">
        <f t="shared" si="0"/>
        <v>Saturday</v>
      </c>
    </row>
    <row r="4" spans="2:9" s="4" customFormat="1" ht="24" customHeight="1" x14ac:dyDescent="0.25">
      <c r="B4" s="24">
        <f t="array" ref="B4:H4">DaysAndWeeks+DATE(CalendarYear,3,1)-WEEKDAY(DATE(CalendarYear,3,1),(WeekStart="Monday")+1)+1</f>
        <v>44983</v>
      </c>
      <c r="C4" s="24">
        <v>44984</v>
      </c>
      <c r="D4" s="24">
        <v>44985</v>
      </c>
      <c r="E4" s="24">
        <v>44986</v>
      </c>
      <c r="F4" s="24">
        <v>44987</v>
      </c>
      <c r="G4" s="24">
        <v>44988</v>
      </c>
      <c r="H4" s="24">
        <v>44989</v>
      </c>
    </row>
    <row r="5" spans="2:9" s="14" customFormat="1" ht="56.1" customHeight="1" x14ac:dyDescent="0.25">
      <c r="B5" s="26"/>
      <c r="C5" s="26"/>
      <c r="D5" s="26"/>
      <c r="E5" s="26"/>
      <c r="F5" s="26"/>
      <c r="G5" s="47"/>
      <c r="H5" s="47"/>
    </row>
    <row r="6" spans="2:9" s="4" customFormat="1" ht="24" customHeight="1" x14ac:dyDescent="0.25">
      <c r="B6" s="27">
        <f t="array" ref="B6:H6">DaysAndWeeks+DATE(CalendarYear,3,1)-WEEKDAY(DATE(CalendarYear,3,1),(WeekStart="Monday")+1)+8</f>
        <v>44990</v>
      </c>
      <c r="C6" s="27">
        <v>44991</v>
      </c>
      <c r="D6" s="27">
        <v>44992</v>
      </c>
      <c r="E6" s="27">
        <v>44993</v>
      </c>
      <c r="F6" s="27">
        <v>44994</v>
      </c>
      <c r="G6" s="27">
        <v>44995</v>
      </c>
      <c r="H6" s="27">
        <v>44996</v>
      </c>
    </row>
    <row r="7" spans="2:9" s="14" customFormat="1" ht="56.1" customHeight="1" x14ac:dyDescent="0.25">
      <c r="B7" s="48"/>
      <c r="C7" s="25"/>
      <c r="D7" s="50"/>
      <c r="E7" s="25"/>
      <c r="F7" s="25"/>
      <c r="G7" s="48"/>
      <c r="H7" s="25" t="s">
        <v>27</v>
      </c>
    </row>
    <row r="8" spans="2:9" s="4" customFormat="1" ht="24" customHeight="1" x14ac:dyDescent="0.25">
      <c r="B8" s="28">
        <f t="array" ref="B8:H8">DaysAndWeeks+DATE(CalendarYear,3,1)-WEEKDAY(DATE(CalendarYear,3,1),(WeekStart="Monday")+1)+15</f>
        <v>44997</v>
      </c>
      <c r="C8" s="28">
        <v>44998</v>
      </c>
      <c r="D8" s="28">
        <v>44999</v>
      </c>
      <c r="E8" s="28">
        <v>45000</v>
      </c>
      <c r="F8" s="28">
        <v>45001</v>
      </c>
      <c r="G8" s="28">
        <v>45002</v>
      </c>
      <c r="H8" s="28">
        <v>45003</v>
      </c>
    </row>
    <row r="9" spans="2:9" s="14" customFormat="1" ht="56.1" customHeight="1" x14ac:dyDescent="0.25">
      <c r="B9" s="25" t="s">
        <v>27</v>
      </c>
      <c r="C9" s="26"/>
      <c r="D9" s="63" t="s">
        <v>28</v>
      </c>
      <c r="E9" s="26"/>
      <c r="F9" s="26"/>
      <c r="G9" s="46"/>
      <c r="H9" s="26" t="s">
        <v>27</v>
      </c>
    </row>
    <row r="10" spans="2:9" s="4" customFormat="1" ht="24" customHeight="1" x14ac:dyDescent="0.25">
      <c r="B10" s="27">
        <f t="array" ref="B10:H10">DaysAndWeeks+DATE(CalendarYear,3,1)-WEEKDAY(DATE(CalendarYear,3,1),(WeekStart="Monday")+1)+22</f>
        <v>45004</v>
      </c>
      <c r="C10" s="27">
        <v>45005</v>
      </c>
      <c r="D10" s="27">
        <v>45006</v>
      </c>
      <c r="E10" s="27">
        <v>45007</v>
      </c>
      <c r="F10" s="27">
        <v>45008</v>
      </c>
      <c r="G10" s="27">
        <v>45009</v>
      </c>
      <c r="H10" s="27">
        <v>45010</v>
      </c>
    </row>
    <row r="11" spans="2:9" s="14" customFormat="1" ht="78" customHeight="1" x14ac:dyDescent="0.25">
      <c r="B11" s="25" t="s">
        <v>27</v>
      </c>
      <c r="C11" s="25"/>
      <c r="D11" s="25"/>
      <c r="E11" s="25"/>
      <c r="F11" s="25"/>
      <c r="G11" s="48"/>
      <c r="H11" s="25" t="s">
        <v>27</v>
      </c>
    </row>
    <row r="12" spans="2:9" s="4" customFormat="1" ht="24" customHeight="1" x14ac:dyDescent="0.25">
      <c r="B12" s="28">
        <f t="array" ref="B12:H12">DaysAndWeeks+DATE(CalendarYear,3,1)-WEEKDAY(DATE(CalendarYear,3,1),(WeekStart="Monday")+1)+29</f>
        <v>45011</v>
      </c>
      <c r="C12" s="28">
        <v>45012</v>
      </c>
      <c r="D12" s="28">
        <v>45013</v>
      </c>
      <c r="E12" s="28">
        <v>45014</v>
      </c>
      <c r="F12" s="28">
        <v>45015</v>
      </c>
      <c r="G12" s="28">
        <v>45016</v>
      </c>
      <c r="H12" s="28">
        <v>45017</v>
      </c>
    </row>
    <row r="13" spans="2:9" s="14" customFormat="1" ht="75.599999999999994" customHeight="1" x14ac:dyDescent="0.25">
      <c r="B13" s="26" t="s">
        <v>27</v>
      </c>
      <c r="C13" s="26"/>
      <c r="D13" s="26"/>
      <c r="E13" s="26"/>
      <c r="F13" s="26"/>
      <c r="G13" s="26"/>
      <c r="H13" s="26"/>
    </row>
    <row r="14" spans="2:9" s="4" customFormat="1" ht="24" customHeight="1" x14ac:dyDescent="0.25">
      <c r="B14" s="27">
        <f t="array" ref="B14:C14">DaysAndWeeks+DATE(CalendarYear,3,1)-WEEKDAY(DATE(CalendarYear,3,1),(WeekStart="Monday")+1)+36</f>
        <v>45018</v>
      </c>
      <c r="C14" s="27">
        <v>45019</v>
      </c>
      <c r="D14" s="82" t="s">
        <v>1</v>
      </c>
      <c r="E14" s="82"/>
      <c r="F14" s="82"/>
      <c r="G14" s="82"/>
      <c r="H14" s="83"/>
    </row>
    <row r="15" spans="2:9" s="14" customFormat="1" ht="56.1" customHeight="1" x14ac:dyDescent="0.25">
      <c r="B15" s="25"/>
      <c r="C15" s="25"/>
      <c r="D15" s="84"/>
      <c r="E15" s="84"/>
      <c r="F15" s="84"/>
      <c r="G15" s="84"/>
      <c r="H15" s="85"/>
    </row>
  </sheetData>
  <mergeCells count="3">
    <mergeCell ref="B2:D2"/>
    <mergeCell ref="D14:H14"/>
    <mergeCell ref="D15:H15"/>
  </mergeCells>
  <conditionalFormatting sqref="B4:G4">
    <cfRule type="expression" dxfId="19" priority="1">
      <formula>DAY(B4)&gt;8</formula>
    </cfRule>
  </conditionalFormatting>
  <conditionalFormatting sqref="B12:H12 B14:C14">
    <cfRule type="expression" dxfId="18" priority="2">
      <formula>AND(DAY(B12)&gt;=1,DAY(B12)&lt;=15)</formula>
    </cfRule>
  </conditionalFormatting>
  <dataValidations count="8">
    <dataValidation allowBlank="1" showInputMessage="1" showErrorMessage="1" prompt="March month calendar" sqref="A1" xr:uid="{00000000-0002-0000-02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200-000001000000}"/>
    <dataValidation allowBlank="1" showInputMessage="1" showErrorMessage="1" prompt="Automatically determined weekday" sqref="C3:H3" xr:uid="{00000000-0002-0000-02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200-000003000000}"/>
    <dataValidation allowBlank="1" showInputMessage="1" showErrorMessage="1" prompt="This row &amp; rows 7, 9, 11, 13, &amp; 15 are cells for entering daily notes related to the calendar day in the cell above." sqref="B5" xr:uid="{00000000-0002-0000-0200-000004000000}"/>
    <dataValidation allowBlank="1" showInputMessage="1" prompt="Enter monthly Notes in this cell" sqref="D15:H15" xr:uid="{00000000-0002-0000-0200-000005000000}"/>
    <dataValidation allowBlank="1" showInputMessage="1" prompt="Enter monthly Notes in cell below" sqref="D14:H14" xr:uid="{00000000-0002-0000-02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2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B1:I15"/>
  <sheetViews>
    <sheetView showGridLines="0" topLeftCell="A7" workbookViewId="0">
      <selection activeCell="B15" sqref="B15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81" t="str">
        <f>"April "&amp;CalendarYear</f>
        <v>April 2023</v>
      </c>
      <c r="C2" s="81"/>
      <c r="D2" s="81"/>
      <c r="E2" s="2"/>
      <c r="F2" s="2"/>
      <c r="G2" s="2"/>
      <c r="H2" s="3"/>
    </row>
    <row r="3" spans="2:9" s="10" customFormat="1" ht="24" customHeight="1" x14ac:dyDescent="0.25">
      <c r="B3" s="21" t="str">
        <f>WeekStart</f>
        <v>Sunday</v>
      </c>
      <c r="C3" s="22" t="str">
        <f t="shared" ref="C3:H3" si="0">TEXT(C4,"dddd")</f>
        <v>Monday</v>
      </c>
      <c r="D3" s="22" t="str">
        <f t="shared" si="0"/>
        <v>Tuesday</v>
      </c>
      <c r="E3" s="22" t="str">
        <f t="shared" si="0"/>
        <v>Wednesday</v>
      </c>
      <c r="F3" s="22" t="str">
        <f t="shared" si="0"/>
        <v>Thursday</v>
      </c>
      <c r="G3" s="22" t="str">
        <f t="shared" si="0"/>
        <v>Friday</v>
      </c>
      <c r="H3" s="23" t="str">
        <f t="shared" si="0"/>
        <v>Saturday</v>
      </c>
    </row>
    <row r="4" spans="2:9" s="4" customFormat="1" ht="24" customHeight="1" x14ac:dyDescent="0.25">
      <c r="B4" s="24">
        <f t="array" ref="B4:H4">DaysAndWeeks+DATE(CalendarYear,4,1)-WEEKDAY(DATE(CalendarYear,4,1),(WeekStart="Monday")+1)+1</f>
        <v>45011</v>
      </c>
      <c r="C4" s="24">
        <v>45012</v>
      </c>
      <c r="D4" s="24">
        <v>45013</v>
      </c>
      <c r="E4" s="24">
        <v>45014</v>
      </c>
      <c r="F4" s="24">
        <v>45015</v>
      </c>
      <c r="G4" s="24">
        <v>45016</v>
      </c>
      <c r="H4" s="24">
        <v>45017</v>
      </c>
    </row>
    <row r="5" spans="2:9" s="14" customFormat="1" ht="56.1" customHeight="1" x14ac:dyDescent="0.25">
      <c r="B5" s="26"/>
      <c r="C5" s="26"/>
      <c r="D5" s="26"/>
      <c r="E5" s="26"/>
      <c r="F5" s="26"/>
      <c r="G5" s="49"/>
      <c r="H5" s="49"/>
    </row>
    <row r="6" spans="2:9" s="4" customFormat="1" ht="24" customHeight="1" x14ac:dyDescent="0.25">
      <c r="B6" s="27">
        <f t="array" ref="B6:H6">DaysAndWeeks+DATE(CalendarYear,4,1)-WEEKDAY(DATE(CalendarYear,4,1),(WeekStart="Monday")+1)+8</f>
        <v>45018</v>
      </c>
      <c r="C6" s="27">
        <v>45019</v>
      </c>
      <c r="D6" s="27">
        <v>45020</v>
      </c>
      <c r="E6" s="27">
        <v>45021</v>
      </c>
      <c r="F6" s="27">
        <v>45022</v>
      </c>
      <c r="G6" s="27">
        <v>45023</v>
      </c>
      <c r="H6" s="27">
        <v>45024</v>
      </c>
    </row>
    <row r="7" spans="2:9" s="14" customFormat="1" ht="56.1" customHeight="1" x14ac:dyDescent="0.25">
      <c r="B7" s="50"/>
      <c r="C7" s="26"/>
      <c r="D7" s="25"/>
      <c r="E7" s="25"/>
      <c r="F7" s="25"/>
      <c r="G7" s="68" t="s">
        <v>11</v>
      </c>
      <c r="H7" s="72" t="s">
        <v>11</v>
      </c>
    </row>
    <row r="8" spans="2:9" s="4" customFormat="1" ht="24" customHeight="1" x14ac:dyDescent="0.25">
      <c r="B8" s="28">
        <f t="array" ref="B8:H8">DaysAndWeeks+DATE(CalendarYear,4,1)-WEEKDAY(DATE(CalendarYear,4,1),(WeekStart="Monday")+1)+15</f>
        <v>45025</v>
      </c>
      <c r="C8" s="28">
        <v>45026</v>
      </c>
      <c r="D8" s="28">
        <v>45027</v>
      </c>
      <c r="E8" s="28">
        <v>45028</v>
      </c>
      <c r="F8" s="28">
        <v>45029</v>
      </c>
      <c r="G8" s="28">
        <v>45030</v>
      </c>
      <c r="H8" s="28">
        <v>45031</v>
      </c>
    </row>
    <row r="9" spans="2:9" s="14" customFormat="1" ht="56.1" customHeight="1" x14ac:dyDescent="0.25">
      <c r="B9" s="50" t="s">
        <v>11</v>
      </c>
      <c r="C9" s="49" t="s">
        <v>11</v>
      </c>
      <c r="D9" s="49"/>
      <c r="E9" s="49"/>
      <c r="F9" s="49"/>
      <c r="G9" s="67" t="s">
        <v>30</v>
      </c>
      <c r="H9" s="67" t="s">
        <v>30</v>
      </c>
    </row>
    <row r="10" spans="2:9" s="4" customFormat="1" ht="24" customHeight="1" x14ac:dyDescent="0.25">
      <c r="B10" s="27">
        <f t="array" ref="B10:H10">DaysAndWeeks+DATE(CalendarYear,4,1)-WEEKDAY(DATE(CalendarYear,4,1),(WeekStart="Monday")+1)+22</f>
        <v>45032</v>
      </c>
      <c r="C10" s="27">
        <v>45033</v>
      </c>
      <c r="D10" s="27">
        <v>45034</v>
      </c>
      <c r="E10" s="27">
        <v>45035</v>
      </c>
      <c r="F10" s="27">
        <v>45036</v>
      </c>
      <c r="G10" s="27">
        <v>45037</v>
      </c>
      <c r="H10" s="27">
        <v>45038</v>
      </c>
    </row>
    <row r="11" spans="2:9" s="14" customFormat="1" ht="56.1" customHeight="1" x14ac:dyDescent="0.25">
      <c r="B11" s="67" t="s">
        <v>30</v>
      </c>
      <c r="C11" s="25"/>
      <c r="D11" s="25"/>
      <c r="E11" s="25"/>
      <c r="F11" s="25"/>
      <c r="G11" s="66" t="s">
        <v>15</v>
      </c>
      <c r="H11" s="66" t="s">
        <v>15</v>
      </c>
    </row>
    <row r="12" spans="2:9" s="4" customFormat="1" ht="24" customHeight="1" x14ac:dyDescent="0.25">
      <c r="B12" s="28">
        <f t="array" ref="B12:H12">DaysAndWeeks+DATE(CalendarYear,4,1)-WEEKDAY(DATE(CalendarYear,4,1),(WeekStart="Monday")+1)+29</f>
        <v>45039</v>
      </c>
      <c r="C12" s="28">
        <v>45040</v>
      </c>
      <c r="D12" s="28">
        <v>45041</v>
      </c>
      <c r="E12" s="28">
        <v>45042</v>
      </c>
      <c r="F12" s="28">
        <v>45043</v>
      </c>
      <c r="G12" s="28">
        <v>45044</v>
      </c>
      <c r="H12" s="28">
        <v>45045</v>
      </c>
    </row>
    <row r="13" spans="2:9" s="14" customFormat="1" ht="56.1" customHeight="1" x14ac:dyDescent="0.25">
      <c r="B13" s="69" t="s">
        <v>15</v>
      </c>
      <c r="C13" s="70"/>
      <c r="D13" s="70"/>
      <c r="E13" s="70"/>
      <c r="F13" s="70"/>
      <c r="G13" s="70"/>
      <c r="H13" s="70"/>
    </row>
    <row r="14" spans="2:9" s="4" customFormat="1" ht="24" customHeight="1" x14ac:dyDescent="0.25">
      <c r="B14" s="27">
        <f t="array" ref="B14:C14">DaysAndWeeks+DATE(CalendarYear,4,1)-WEEKDAY(DATE(CalendarYear,4,1),(WeekStart="Monday")+1)+36</f>
        <v>45046</v>
      </c>
      <c r="C14" s="27">
        <v>45047</v>
      </c>
      <c r="D14" s="82" t="s">
        <v>1</v>
      </c>
      <c r="E14" s="82"/>
      <c r="F14" s="82"/>
      <c r="G14" s="82"/>
      <c r="H14" s="83"/>
    </row>
    <row r="15" spans="2:9" s="14" customFormat="1" ht="56.1" customHeight="1" x14ac:dyDescent="0.25">
      <c r="B15" s="51"/>
      <c r="C15" s="25"/>
      <c r="D15" s="84"/>
      <c r="E15" s="84"/>
      <c r="F15" s="84"/>
      <c r="G15" s="84"/>
      <c r="H15" s="85"/>
    </row>
  </sheetData>
  <mergeCells count="3">
    <mergeCell ref="B2:D2"/>
    <mergeCell ref="D14:H14"/>
    <mergeCell ref="D15:H15"/>
  </mergeCells>
  <conditionalFormatting sqref="B4:G4">
    <cfRule type="expression" dxfId="17" priority="1">
      <formula>DAY(B4)&gt;8</formula>
    </cfRule>
  </conditionalFormatting>
  <conditionalFormatting sqref="B12:H12 B14:C14">
    <cfRule type="expression" dxfId="16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3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300-000001000000}"/>
    <dataValidation allowBlank="1" showInputMessage="1" showErrorMessage="1" prompt="April month calendar" sqref="A1" xr:uid="{00000000-0002-0000-03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300-000003000000}"/>
    <dataValidation allowBlank="1" showInputMessage="1" prompt="Enter monthly Notes in cell below" sqref="D14:H14" xr:uid="{00000000-0002-0000-0300-000004000000}"/>
    <dataValidation allowBlank="1" showInputMessage="1" prompt="Enter monthly Notes in this cell" sqref="D15:H15" xr:uid="{00000000-0002-0000-0300-000005000000}"/>
    <dataValidation allowBlank="1" showInputMessage="1" showErrorMessage="1" prompt="This row &amp; rows 7, 9, 11, 13, &amp; 15 are cells for entering daily notes related to the calendar day in the cell above." sqref="B5" xr:uid="{00000000-0002-0000-03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3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B1:I15"/>
  <sheetViews>
    <sheetView showGridLines="0" topLeftCell="A8" workbookViewId="0">
      <selection activeCell="G5" sqref="G5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9" ht="9" customHeight="1" x14ac:dyDescent="0.25">
      <c r="I1" s="1" t="s">
        <v>2</v>
      </c>
    </row>
    <row r="2" spans="2:9" ht="96" customHeight="1" x14ac:dyDescent="0.25">
      <c r="B2" s="81" t="str">
        <f>"May "&amp;CalendarYear</f>
        <v>May 2023</v>
      </c>
      <c r="C2" s="81"/>
      <c r="D2" s="81"/>
      <c r="E2" s="2"/>
      <c r="F2" s="2"/>
      <c r="G2" s="2"/>
      <c r="H2" s="3"/>
    </row>
    <row r="3" spans="2:9" s="10" customFormat="1" ht="24" customHeight="1" x14ac:dyDescent="0.25">
      <c r="B3" s="21" t="str">
        <f>WeekStart</f>
        <v>Sunday</v>
      </c>
      <c r="C3" s="22" t="str">
        <f t="shared" ref="C3:H3" si="0">TEXT(C4,"dddd")</f>
        <v>Monday</v>
      </c>
      <c r="D3" s="22" t="str">
        <f t="shared" si="0"/>
        <v>Tuesday</v>
      </c>
      <c r="E3" s="22" t="str">
        <f t="shared" si="0"/>
        <v>Wednesday</v>
      </c>
      <c r="F3" s="22" t="str">
        <f t="shared" si="0"/>
        <v>Thursday</v>
      </c>
      <c r="G3" s="22" t="str">
        <f t="shared" si="0"/>
        <v>Friday</v>
      </c>
      <c r="H3" s="23" t="str">
        <f t="shared" si="0"/>
        <v>Saturday</v>
      </c>
    </row>
    <row r="4" spans="2:9" s="4" customFormat="1" ht="24" customHeight="1" x14ac:dyDescent="0.25">
      <c r="B4" s="24">
        <f t="array" ref="B4:H4">DaysAndWeeks+DATE(CalendarYear,5,1)-WEEKDAY(DATE(CalendarYear,5,1),(WeekStart="Monday")+1)+1</f>
        <v>45046</v>
      </c>
      <c r="C4" s="24">
        <v>45047</v>
      </c>
      <c r="D4" s="24">
        <v>45048</v>
      </c>
      <c r="E4" s="24">
        <v>45049</v>
      </c>
      <c r="F4" s="24">
        <v>45050</v>
      </c>
      <c r="G4" s="24">
        <v>45051</v>
      </c>
      <c r="H4" s="24">
        <v>45052</v>
      </c>
    </row>
    <row r="5" spans="2:9" s="14" customFormat="1" ht="56.1" customHeight="1" x14ac:dyDescent="0.25">
      <c r="B5" s="51"/>
      <c r="C5" s="26"/>
      <c r="D5" s="26"/>
      <c r="E5" s="26"/>
      <c r="F5" s="26"/>
      <c r="G5" s="49" t="s">
        <v>9</v>
      </c>
      <c r="H5" s="49" t="s">
        <v>9</v>
      </c>
    </row>
    <row r="6" spans="2:9" s="4" customFormat="1" ht="24" customHeight="1" x14ac:dyDescent="0.25">
      <c r="B6" s="27">
        <f t="array" ref="B6:H6">DaysAndWeeks+DATE(CalendarYear,5,1)-WEEKDAY(DATE(CalendarYear,5,1),(WeekStart="Monday")+1)+8</f>
        <v>45053</v>
      </c>
      <c r="C6" s="27">
        <v>45054</v>
      </c>
      <c r="D6" s="27">
        <v>45055</v>
      </c>
      <c r="E6" s="27">
        <v>45056</v>
      </c>
      <c r="F6" s="27">
        <v>45057</v>
      </c>
      <c r="G6" s="27">
        <v>45058</v>
      </c>
      <c r="H6" s="27">
        <v>45059</v>
      </c>
    </row>
    <row r="7" spans="2:9" s="14" customFormat="1" ht="56.1" customHeight="1" x14ac:dyDescent="0.25">
      <c r="B7" s="49" t="s">
        <v>9</v>
      </c>
      <c r="C7" s="25"/>
      <c r="D7" s="25"/>
      <c r="E7" s="25"/>
      <c r="F7" s="25"/>
      <c r="G7" s="48"/>
      <c r="H7" s="48" t="s">
        <v>16</v>
      </c>
    </row>
    <row r="8" spans="2:9" s="4" customFormat="1" ht="24" customHeight="1" x14ac:dyDescent="0.25">
      <c r="B8" s="28">
        <f t="array" ref="B8:H8">DaysAndWeeks+DATE(CalendarYear,5,1)-WEEKDAY(DATE(CalendarYear,5,1),(WeekStart="Monday")+1)+15</f>
        <v>45060</v>
      </c>
      <c r="C8" s="28">
        <v>45061</v>
      </c>
      <c r="D8" s="28">
        <v>45062</v>
      </c>
      <c r="E8" s="28">
        <v>45063</v>
      </c>
      <c r="F8" s="28">
        <v>45064</v>
      </c>
      <c r="G8" s="28">
        <v>45065</v>
      </c>
      <c r="H8" s="28">
        <v>45066</v>
      </c>
    </row>
    <row r="9" spans="2:9" s="14" customFormat="1" ht="56.1" customHeight="1" x14ac:dyDescent="0.25">
      <c r="B9" s="52" t="s">
        <v>16</v>
      </c>
      <c r="C9" s="51"/>
      <c r="D9" s="51"/>
      <c r="E9" s="51"/>
      <c r="F9" s="51"/>
      <c r="G9" s="49" t="s">
        <v>30</v>
      </c>
      <c r="H9" s="49" t="s">
        <v>30</v>
      </c>
    </row>
    <row r="10" spans="2:9" s="4" customFormat="1" ht="24" customHeight="1" x14ac:dyDescent="0.25">
      <c r="B10" s="27">
        <f t="array" ref="B10:H10">DaysAndWeeks+DATE(CalendarYear,5,1)-WEEKDAY(DATE(CalendarYear,5,1),(WeekStart="Monday")+1)+22</f>
        <v>45067</v>
      </c>
      <c r="C10" s="27">
        <v>45068</v>
      </c>
      <c r="D10" s="27">
        <v>45069</v>
      </c>
      <c r="E10" s="27">
        <v>45070</v>
      </c>
      <c r="F10" s="27">
        <v>45071</v>
      </c>
      <c r="G10" s="27">
        <v>45072</v>
      </c>
      <c r="H10" s="27">
        <v>45073</v>
      </c>
    </row>
    <row r="11" spans="2:9" s="14" customFormat="1" ht="56.1" customHeight="1" x14ac:dyDescent="0.25">
      <c r="B11" s="50" t="s">
        <v>30</v>
      </c>
      <c r="C11" s="52"/>
      <c r="D11" s="52"/>
      <c r="E11" s="52"/>
      <c r="F11" s="52"/>
      <c r="G11" s="52"/>
      <c r="H11" s="52" t="s">
        <v>17</v>
      </c>
    </row>
    <row r="12" spans="2:9" s="4" customFormat="1" ht="24" customHeight="1" x14ac:dyDescent="0.25">
      <c r="B12" s="28">
        <f t="array" ref="B12:H12">DaysAndWeeks+DATE(CalendarYear,5,1)-WEEKDAY(DATE(CalendarYear,5,1),(WeekStart="Monday")+1)+29</f>
        <v>45074</v>
      </c>
      <c r="C12" s="28">
        <v>45075</v>
      </c>
      <c r="D12" s="28">
        <v>45076</v>
      </c>
      <c r="E12" s="28">
        <v>45077</v>
      </c>
      <c r="F12" s="28">
        <v>45078</v>
      </c>
      <c r="G12" s="28">
        <v>45079</v>
      </c>
      <c r="H12" s="28">
        <v>45080</v>
      </c>
    </row>
    <row r="13" spans="2:9" s="14" customFormat="1" ht="56.1" customHeight="1" x14ac:dyDescent="0.25">
      <c r="B13" s="52" t="s">
        <v>17</v>
      </c>
      <c r="C13" s="26" t="s">
        <v>18</v>
      </c>
      <c r="D13" s="26" t="s">
        <v>18</v>
      </c>
      <c r="E13" s="26" t="s">
        <v>18</v>
      </c>
      <c r="F13" s="26" t="s">
        <v>18</v>
      </c>
      <c r="G13" s="26" t="s">
        <v>18</v>
      </c>
      <c r="H13" s="26" t="s">
        <v>19</v>
      </c>
    </row>
    <row r="14" spans="2:9" s="4" customFormat="1" ht="24" customHeight="1" x14ac:dyDescent="0.25">
      <c r="B14" s="27">
        <f t="array" ref="B14:C14">DaysAndWeeks+DATE(CalendarYear,5,1)-WEEKDAY(DATE(CalendarYear,5,1),(WeekStart="Monday")+1)+36</f>
        <v>45081</v>
      </c>
      <c r="C14" s="27">
        <v>45082</v>
      </c>
      <c r="D14" s="82" t="s">
        <v>1</v>
      </c>
      <c r="E14" s="82"/>
      <c r="F14" s="82"/>
      <c r="G14" s="82"/>
      <c r="H14" s="83"/>
    </row>
    <row r="15" spans="2:9" s="14" customFormat="1" ht="56.1" customHeight="1" x14ac:dyDescent="0.25">
      <c r="B15" s="25" t="s">
        <v>19</v>
      </c>
      <c r="C15" s="25"/>
      <c r="D15" s="84"/>
      <c r="E15" s="84"/>
      <c r="F15" s="84"/>
      <c r="G15" s="84"/>
      <c r="H15" s="85"/>
    </row>
  </sheetData>
  <mergeCells count="3">
    <mergeCell ref="B2:D2"/>
    <mergeCell ref="D14:H14"/>
    <mergeCell ref="D15:H15"/>
  </mergeCells>
  <conditionalFormatting sqref="B4:G4">
    <cfRule type="expression" dxfId="15" priority="1">
      <formula>DAY(B4)&gt;8</formula>
    </cfRule>
  </conditionalFormatting>
  <conditionalFormatting sqref="B12:H12 B14:C14">
    <cfRule type="expression" dxfId="14" priority="2">
      <formula>AND(DAY(B12)&gt;=1,DAY(B12)&lt;=15)</formula>
    </cfRule>
  </conditionalFormatting>
  <dataValidations count="7">
    <dataValidation allowBlank="1" showInputMessage="1" showErrorMessage="1" prompt="Automatically determined weekday" sqref="C3:H3" xr:uid="{00000000-0002-0000-04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400-000001000000}"/>
    <dataValidation allowBlank="1" showInputMessage="1" showErrorMessage="1" prompt="May month calendar" sqref="A1" xr:uid="{00000000-0002-0000-04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400-000003000000}"/>
    <dataValidation allowBlank="1" showInputMessage="1" prompt="Enter monthly Notes in this cell" sqref="D15:H15" xr:uid="{00000000-0002-0000-0400-000005000000}"/>
    <dataValidation allowBlank="1" showInputMessage="1" prompt="Enter monthly Notes in cell below" sqref="D14:H14" xr:uid="{00000000-0002-0000-04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4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M16"/>
  <sheetViews>
    <sheetView showGridLines="0" topLeftCell="A8" zoomScaleNormal="100" workbookViewId="0">
      <selection activeCell="J15" sqref="J15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3" x14ac:dyDescent="0.25">
      <c r="B1" s="1" t="s">
        <v>6</v>
      </c>
    </row>
    <row r="2" spans="2:13" ht="9" customHeight="1" x14ac:dyDescent="0.25">
      <c r="I2" s="1" t="s">
        <v>2</v>
      </c>
    </row>
    <row r="3" spans="2:13" ht="96" customHeight="1" x14ac:dyDescent="0.25">
      <c r="B3" s="86" t="str">
        <f>"June "&amp;CalendarYear</f>
        <v>June 2023</v>
      </c>
      <c r="C3" s="86"/>
      <c r="D3" s="86"/>
      <c r="E3" s="2"/>
      <c r="F3" s="2"/>
      <c r="G3" s="2"/>
      <c r="H3" s="3"/>
    </row>
    <row r="4" spans="2:13" s="10" customFormat="1" ht="24" customHeight="1" x14ac:dyDescent="0.25">
      <c r="B4" s="29" t="str">
        <f>WeekStart</f>
        <v>Sunday</v>
      </c>
      <c r="C4" s="30" t="str">
        <f t="shared" ref="C4:H4" si="0">TEXT(C5,"dddd")</f>
        <v>Monday</v>
      </c>
      <c r="D4" s="30" t="str">
        <f t="shared" si="0"/>
        <v>Tuesday</v>
      </c>
      <c r="E4" s="30" t="str">
        <f t="shared" si="0"/>
        <v>Wednesday</v>
      </c>
      <c r="F4" s="30" t="str">
        <f t="shared" si="0"/>
        <v>Thursday</v>
      </c>
      <c r="G4" s="30" t="str">
        <f t="shared" si="0"/>
        <v>Friday</v>
      </c>
      <c r="H4" s="31" t="str">
        <f t="shared" si="0"/>
        <v>Saturday</v>
      </c>
    </row>
    <row r="5" spans="2:13" s="4" customFormat="1" ht="24" customHeight="1" x14ac:dyDescent="0.25">
      <c r="B5" s="32">
        <f t="array" ref="B5:H5">DaysAndWeeks+DATE(CalendarYear,6,1)-WEEKDAY(DATE(CalendarYear,6,1),(WeekStart="Monday")+1)+1</f>
        <v>45074</v>
      </c>
      <c r="C5" s="32">
        <v>45075</v>
      </c>
      <c r="D5" s="32">
        <v>45076</v>
      </c>
      <c r="E5" s="32">
        <v>45077</v>
      </c>
      <c r="F5" s="32">
        <v>45078</v>
      </c>
      <c r="G5" s="32">
        <v>45079</v>
      </c>
      <c r="H5" s="32">
        <v>45080</v>
      </c>
      <c r="L5" s="42"/>
      <c r="M5" s="43"/>
    </row>
    <row r="6" spans="2:13" s="14" customFormat="1" ht="56.1" customHeight="1" x14ac:dyDescent="0.25">
      <c r="B6" s="54"/>
      <c r="C6" s="54"/>
      <c r="D6" s="54"/>
      <c r="E6" s="54"/>
      <c r="F6" s="26" t="s">
        <v>18</v>
      </c>
      <c r="G6" s="26" t="s">
        <v>18</v>
      </c>
      <c r="H6" s="53" t="s">
        <v>19</v>
      </c>
      <c r="L6" s="42"/>
      <c r="M6" s="43"/>
    </row>
    <row r="7" spans="2:13" s="4" customFormat="1" ht="24" customHeight="1" x14ac:dyDescent="0.25">
      <c r="B7" s="35">
        <f t="array" ref="B7:H7">DaysAndWeeks+DATE(CalendarYear,6,1)-WEEKDAY(DATE(CalendarYear,6,1),(WeekStart="Monday")+1)+8</f>
        <v>45081</v>
      </c>
      <c r="C7" s="35">
        <v>45082</v>
      </c>
      <c r="D7" s="35">
        <v>45083</v>
      </c>
      <c r="E7" s="35">
        <v>45084</v>
      </c>
      <c r="F7" s="35">
        <v>45085</v>
      </c>
      <c r="G7" s="35">
        <v>45086</v>
      </c>
      <c r="H7" s="35">
        <v>45087</v>
      </c>
      <c r="L7" s="43"/>
      <c r="M7" s="43"/>
    </row>
    <row r="8" spans="2:13" s="14" customFormat="1" ht="56.1" customHeight="1" x14ac:dyDescent="0.25">
      <c r="B8" s="62" t="s">
        <v>19</v>
      </c>
      <c r="D8" s="14" t="s">
        <v>40</v>
      </c>
      <c r="G8" s="62" t="s">
        <v>31</v>
      </c>
      <c r="H8" s="54" t="s">
        <v>31</v>
      </c>
      <c r="L8" s="43"/>
      <c r="M8" s="43"/>
    </row>
    <row r="9" spans="2:13" s="4" customFormat="1" ht="24" customHeight="1" x14ac:dyDescent="0.25">
      <c r="B9" s="36">
        <f t="array" ref="B9:H9">DaysAndWeeks+DATE(CalendarYear,6,1)-WEEKDAY(DATE(CalendarYear,6,1),(WeekStart="Monday")+1)+15</f>
        <v>45088</v>
      </c>
      <c r="C9" s="36">
        <v>45089</v>
      </c>
      <c r="D9" s="36">
        <v>45090</v>
      </c>
      <c r="E9" s="36">
        <v>45091</v>
      </c>
      <c r="F9" s="36">
        <v>45092</v>
      </c>
      <c r="G9" s="36">
        <v>45093</v>
      </c>
      <c r="H9" s="36">
        <v>45094</v>
      </c>
      <c r="L9" s="43"/>
      <c r="M9" s="43"/>
    </row>
    <row r="10" spans="2:13" s="14" customFormat="1" ht="56.1" customHeight="1" x14ac:dyDescent="0.25">
      <c r="B10" s="53" t="s">
        <v>31</v>
      </c>
      <c r="C10" s="53"/>
      <c r="E10" s="64" t="s">
        <v>28</v>
      </c>
      <c r="F10" s="53"/>
      <c r="G10" s="53"/>
      <c r="H10" s="53" t="s">
        <v>15</v>
      </c>
      <c r="L10" s="43"/>
      <c r="M10" s="43"/>
    </row>
    <row r="11" spans="2:13" s="4" customFormat="1" ht="24" customHeight="1" x14ac:dyDescent="0.25">
      <c r="B11" s="35">
        <f t="array" ref="B11:H11">DaysAndWeeks+DATE(CalendarYear,6,1)-WEEKDAY(DATE(CalendarYear,6,1),(WeekStart="Monday")+1)+22</f>
        <v>45095</v>
      </c>
      <c r="C11" s="35">
        <v>45096</v>
      </c>
      <c r="D11" s="35">
        <v>45097</v>
      </c>
      <c r="E11" s="35">
        <v>45098</v>
      </c>
      <c r="F11" s="35">
        <v>45099</v>
      </c>
      <c r="G11" s="35">
        <v>45100</v>
      </c>
      <c r="H11" s="35">
        <v>45101</v>
      </c>
      <c r="L11" s="43"/>
      <c r="M11" s="43"/>
    </row>
    <row r="12" spans="2:13" s="14" customFormat="1" ht="56.1" customHeight="1" x14ac:dyDescent="0.25">
      <c r="B12" s="53" t="s">
        <v>15</v>
      </c>
      <c r="C12" s="55"/>
      <c r="D12" s="55"/>
      <c r="E12" s="55"/>
      <c r="F12" s="54"/>
      <c r="G12" s="54"/>
      <c r="H12" s="54" t="s">
        <v>20</v>
      </c>
    </row>
    <row r="13" spans="2:13" s="4" customFormat="1" ht="24" customHeight="1" x14ac:dyDescent="0.25">
      <c r="B13" s="36">
        <f t="array" ref="B13:H13">DaysAndWeeks+DATE(CalendarYear,6,1)-WEEKDAY(DATE(CalendarYear,6,1),(WeekStart="Monday")+1)+29</f>
        <v>45102</v>
      </c>
      <c r="C13" s="36">
        <v>45103</v>
      </c>
      <c r="D13" s="36">
        <v>45104</v>
      </c>
      <c r="E13" s="36">
        <v>45105</v>
      </c>
      <c r="F13" s="36">
        <v>45106</v>
      </c>
      <c r="G13" s="36">
        <v>45107</v>
      </c>
      <c r="H13" s="36">
        <v>45108</v>
      </c>
    </row>
    <row r="14" spans="2:13" s="14" customFormat="1" ht="56.1" customHeight="1" x14ac:dyDescent="0.25">
      <c r="B14" s="53" t="s">
        <v>20</v>
      </c>
      <c r="C14" s="53"/>
      <c r="D14" s="53"/>
      <c r="E14" s="53"/>
      <c r="F14" s="53"/>
      <c r="G14" s="53"/>
      <c r="H14" s="53" t="s">
        <v>43</v>
      </c>
    </row>
    <row r="15" spans="2:13" s="4" customFormat="1" ht="24" customHeight="1" x14ac:dyDescent="0.25">
      <c r="B15" s="35">
        <f t="array" ref="B15:C15">DaysAndWeeks+DATE(CalendarYear,6,1)-WEEKDAY(DATE(CalendarYear,6,1),(WeekStart="Monday")+1)+36</f>
        <v>45109</v>
      </c>
      <c r="C15" s="35">
        <v>45110</v>
      </c>
      <c r="D15" s="87" t="s">
        <v>1</v>
      </c>
      <c r="E15" s="87"/>
      <c r="F15" s="87"/>
      <c r="G15" s="87"/>
      <c r="H15" s="88"/>
    </row>
    <row r="16" spans="2:13" s="14" customFormat="1" ht="56.1" customHeight="1" x14ac:dyDescent="0.25">
      <c r="B16" s="54"/>
      <c r="C16" s="54"/>
      <c r="D16" s="89"/>
      <c r="E16" s="89"/>
      <c r="F16" s="89"/>
      <c r="G16" s="89"/>
      <c r="H16" s="90"/>
    </row>
  </sheetData>
  <mergeCells count="3">
    <mergeCell ref="B3:D3"/>
    <mergeCell ref="D15:H15"/>
    <mergeCell ref="D16:H16"/>
  </mergeCells>
  <conditionalFormatting sqref="B5:G5">
    <cfRule type="expression" dxfId="13" priority="1">
      <formula>DAY(B5)&gt;8</formula>
    </cfRule>
  </conditionalFormatting>
  <conditionalFormatting sqref="B13:H13 B15:C15">
    <cfRule type="expression" dxfId="12" priority="2">
      <formula>AND(DAY(B13)&gt;=1,DAY(B13)&lt;=15)</formula>
    </cfRule>
  </conditionalFormatting>
  <dataValidations count="7">
    <dataValidation allowBlank="1" showInputMessage="1" showErrorMessage="1" prompt="Automatically determined weekday" sqref="C4:H4" xr:uid="{00000000-0002-0000-0500-000000000000}"/>
    <dataValidation allowBlank="1" showInputMessage="1" showErrorMessage="1" prompt="June month calendar" sqref="A2" xr:uid="{00000000-0002-0000-05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5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500-000003000000}"/>
    <dataValidation allowBlank="1" showInputMessage="1" prompt="Enter monthly Notes in cell below" sqref="D15:H15" xr:uid="{00000000-0002-0000-0500-000004000000}"/>
    <dataValidation allowBlank="1" showInputMessage="1" prompt="Enter monthly Notes in this cell" sqref="D16:H16" xr:uid="{00000000-0002-0000-0500-000005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5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B1:N16"/>
  <sheetViews>
    <sheetView showGridLines="0" topLeftCell="A7" zoomScaleNormal="100" workbookViewId="0">
      <selection activeCell="B16" sqref="B16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1" spans="2:14" x14ac:dyDescent="0.25">
      <c r="B1" s="1" t="s">
        <v>6</v>
      </c>
    </row>
    <row r="2" spans="2:14" ht="9" customHeight="1" x14ac:dyDescent="0.25">
      <c r="I2" s="1" t="s">
        <v>2</v>
      </c>
    </row>
    <row r="3" spans="2:14" ht="96" customHeight="1" x14ac:dyDescent="0.25">
      <c r="B3" s="86" t="str">
        <f>"July "&amp;CalendarYear</f>
        <v>July 2023</v>
      </c>
      <c r="C3" s="86"/>
      <c r="D3" s="86"/>
      <c r="E3" s="2"/>
      <c r="F3" s="2"/>
      <c r="G3" s="2"/>
      <c r="H3" s="3"/>
    </row>
    <row r="4" spans="2:14" s="10" customFormat="1" ht="24" customHeight="1" x14ac:dyDescent="0.25">
      <c r="B4" s="29" t="str">
        <f>WeekStart</f>
        <v>Sunday</v>
      </c>
      <c r="C4" s="30" t="str">
        <f t="shared" ref="C4:H4" si="0">TEXT(C5,"dddd")</f>
        <v>Monday</v>
      </c>
      <c r="D4" s="30" t="str">
        <f t="shared" si="0"/>
        <v>Tuesday</v>
      </c>
      <c r="E4" s="30" t="str">
        <f t="shared" si="0"/>
        <v>Wednesday</v>
      </c>
      <c r="F4" s="30" t="str">
        <f t="shared" si="0"/>
        <v>Thursday</v>
      </c>
      <c r="G4" s="30" t="str">
        <f t="shared" si="0"/>
        <v>Friday</v>
      </c>
      <c r="H4" s="31" t="str">
        <f t="shared" si="0"/>
        <v>Saturday</v>
      </c>
    </row>
    <row r="5" spans="2:14" s="4" customFormat="1" ht="24" customHeight="1" x14ac:dyDescent="0.25">
      <c r="B5" s="32">
        <f t="array" ref="B5:H5">DaysAndWeeks+DATE(CalendarYear,7,1)-WEEKDAY(DATE(CalendarYear,7,1),(WeekStart="Monday")+1)+1</f>
        <v>45102</v>
      </c>
      <c r="C5" s="32">
        <v>45103</v>
      </c>
      <c r="D5" s="32">
        <v>45104</v>
      </c>
      <c r="E5" s="32">
        <v>45105</v>
      </c>
      <c r="F5" s="32">
        <v>45106</v>
      </c>
      <c r="G5" s="32">
        <v>45107</v>
      </c>
      <c r="H5" s="32">
        <v>45108</v>
      </c>
      <c r="K5" s="42"/>
      <c r="L5" s="43"/>
      <c r="M5" s="14"/>
      <c r="N5" s="14"/>
    </row>
    <row r="6" spans="2:14" s="14" customFormat="1" ht="56.1" customHeight="1" x14ac:dyDescent="0.25">
      <c r="B6" s="53"/>
      <c r="C6" s="53"/>
      <c r="D6" s="53"/>
      <c r="E6" s="53"/>
      <c r="F6" s="53"/>
      <c r="G6" s="53"/>
      <c r="H6" s="53" t="s">
        <v>43</v>
      </c>
      <c r="K6" s="43"/>
      <c r="L6" s="43"/>
      <c r="M6" s="4"/>
      <c r="N6" s="4"/>
    </row>
    <row r="7" spans="2:14" s="4" customFormat="1" ht="24" customHeight="1" x14ac:dyDescent="0.25">
      <c r="B7" s="35">
        <f t="array" ref="B7:H7">DaysAndWeeks+DATE(CalendarYear,7,1)-WEEKDAY(DATE(CalendarYear,7,1),(WeekStart="Monday")+1)+8</f>
        <v>45109</v>
      </c>
      <c r="C7" s="35">
        <v>45110</v>
      </c>
      <c r="D7" s="35">
        <v>45111</v>
      </c>
      <c r="E7" s="35">
        <v>45112</v>
      </c>
      <c r="F7" s="35">
        <v>45113</v>
      </c>
      <c r="G7" s="35">
        <v>45114</v>
      </c>
      <c r="H7" s="35">
        <v>45115</v>
      </c>
      <c r="K7" s="43"/>
      <c r="L7" s="43"/>
      <c r="M7" s="14"/>
      <c r="N7" s="14"/>
    </row>
    <row r="8" spans="2:14" s="14" customFormat="1" ht="56.1" customHeight="1" x14ac:dyDescent="0.25">
      <c r="B8" s="53"/>
      <c r="C8" s="54"/>
      <c r="D8" s="54"/>
      <c r="E8" s="54"/>
      <c r="F8" s="54"/>
      <c r="G8" s="65" t="s">
        <v>36</v>
      </c>
      <c r="H8" s="65" t="s">
        <v>36</v>
      </c>
      <c r="K8" s="43"/>
      <c r="L8" s="43"/>
      <c r="M8" s="4"/>
      <c r="N8" s="4"/>
    </row>
    <row r="9" spans="2:14" s="4" customFormat="1" ht="24" customHeight="1" x14ac:dyDescent="0.25">
      <c r="B9" s="36">
        <f t="array" ref="B9:H9">DaysAndWeeks+DATE(CalendarYear,7,1)-WEEKDAY(DATE(CalendarYear,7,1),(WeekStart="Monday")+1)+15</f>
        <v>45116</v>
      </c>
      <c r="C9" s="36">
        <v>45117</v>
      </c>
      <c r="D9" s="36">
        <v>45118</v>
      </c>
      <c r="E9" s="36">
        <v>45119</v>
      </c>
      <c r="F9" s="36">
        <v>45120</v>
      </c>
      <c r="G9" s="36">
        <v>45121</v>
      </c>
      <c r="H9" s="36">
        <v>45122</v>
      </c>
      <c r="K9" s="43"/>
      <c r="L9" s="43"/>
      <c r="M9" s="14"/>
      <c r="N9" s="14"/>
    </row>
    <row r="10" spans="2:14" s="14" customFormat="1" ht="56.1" customHeight="1" x14ac:dyDescent="0.25">
      <c r="B10" s="65" t="s">
        <v>36</v>
      </c>
      <c r="C10" s="53"/>
      <c r="D10" s="53"/>
      <c r="E10" s="71" t="s">
        <v>28</v>
      </c>
      <c r="F10" s="71" t="s">
        <v>28</v>
      </c>
      <c r="G10" s="53"/>
      <c r="H10" s="53" t="s">
        <v>21</v>
      </c>
      <c r="K10" s="43"/>
      <c r="L10" s="43"/>
      <c r="M10" s="1"/>
      <c r="N10" s="1"/>
    </row>
    <row r="11" spans="2:14" s="4" customFormat="1" ht="24" customHeight="1" x14ac:dyDescent="0.25">
      <c r="B11" s="35">
        <f t="array" ref="B11:H11">DaysAndWeeks+DATE(CalendarYear,7,1)-WEEKDAY(DATE(CalendarYear,7,1),(WeekStart="Monday")+1)+22</f>
        <v>45123</v>
      </c>
      <c r="C11" s="35">
        <v>45124</v>
      </c>
      <c r="D11" s="35">
        <v>45125</v>
      </c>
      <c r="E11" s="35">
        <v>45126</v>
      </c>
      <c r="F11" s="35">
        <v>45127</v>
      </c>
      <c r="G11" s="35">
        <v>45128</v>
      </c>
      <c r="H11" s="35">
        <v>45129</v>
      </c>
      <c r="K11" s="43"/>
      <c r="L11" s="43"/>
      <c r="M11" s="1"/>
      <c r="N11" s="1"/>
    </row>
    <row r="12" spans="2:14" s="14" customFormat="1" ht="56.1" customHeight="1" x14ac:dyDescent="0.25">
      <c r="B12" s="54" t="s">
        <v>21</v>
      </c>
      <c r="C12" s="54"/>
      <c r="D12" s="55"/>
      <c r="E12" s="54"/>
      <c r="F12" s="54"/>
      <c r="G12" s="54"/>
      <c r="H12" s="54" t="s">
        <v>15</v>
      </c>
    </row>
    <row r="13" spans="2:14" s="4" customFormat="1" ht="24" customHeight="1" x14ac:dyDescent="0.25">
      <c r="B13" s="36">
        <f t="array" ref="B13:H13">DaysAndWeeks+DATE(CalendarYear,7,1)-WEEKDAY(DATE(CalendarYear,7,1),(WeekStart="Monday")+1)+29</f>
        <v>45130</v>
      </c>
      <c r="C13" s="36">
        <v>45131</v>
      </c>
      <c r="D13" s="36">
        <v>45132</v>
      </c>
      <c r="E13" s="36">
        <v>45133</v>
      </c>
      <c r="F13" s="36">
        <v>45134</v>
      </c>
      <c r="G13" s="36">
        <v>45135</v>
      </c>
      <c r="H13" s="36">
        <v>45136</v>
      </c>
    </row>
    <row r="14" spans="2:14" s="14" customFormat="1" ht="56.1" customHeight="1" x14ac:dyDescent="0.25">
      <c r="B14" s="54" t="s">
        <v>15</v>
      </c>
      <c r="C14" s="54"/>
      <c r="D14" s="54"/>
      <c r="E14" s="54"/>
      <c r="F14" s="54"/>
      <c r="G14" s="54"/>
      <c r="H14" s="54" t="s">
        <v>20</v>
      </c>
    </row>
    <row r="15" spans="2:14" s="4" customFormat="1" ht="24" customHeight="1" x14ac:dyDescent="0.25">
      <c r="B15" s="35">
        <f t="array" ref="B15:C15">DaysAndWeeks+DATE(CalendarYear,7,1)-WEEKDAY(DATE(CalendarYear,7,1),(WeekStart="Monday")+1)+36</f>
        <v>45137</v>
      </c>
      <c r="C15" s="35">
        <v>45138</v>
      </c>
      <c r="D15" s="87" t="s">
        <v>1</v>
      </c>
      <c r="E15" s="87"/>
      <c r="F15" s="87"/>
      <c r="G15" s="87"/>
      <c r="H15" s="88"/>
    </row>
    <row r="16" spans="2:14" s="14" customFormat="1" ht="56.1" customHeight="1" x14ac:dyDescent="0.25">
      <c r="B16" s="54" t="s">
        <v>20</v>
      </c>
      <c r="C16" s="54"/>
      <c r="D16" s="89"/>
      <c r="E16" s="89"/>
      <c r="F16" s="89"/>
      <c r="G16" s="89"/>
      <c r="H16" s="90"/>
    </row>
  </sheetData>
  <mergeCells count="3">
    <mergeCell ref="B3:D3"/>
    <mergeCell ref="D15:H15"/>
    <mergeCell ref="D16:H16"/>
  </mergeCells>
  <conditionalFormatting sqref="B5:G5">
    <cfRule type="expression" dxfId="11" priority="1">
      <formula>DAY(B5)&gt;8</formula>
    </cfRule>
  </conditionalFormatting>
  <conditionalFormatting sqref="B13:H13 B15:C15">
    <cfRule type="expression" dxfId="10" priority="2">
      <formula>AND(DAY(B13)&gt;=1,DAY(B13)&lt;=15)</formula>
    </cfRule>
  </conditionalFormatting>
  <dataValidations count="8">
    <dataValidation allowBlank="1" showInputMessage="1" showErrorMessage="1" prompt="Automatically determined weekday" sqref="C4:H4" xr:uid="{00000000-0002-0000-0600-000000000000}"/>
    <dataValidation allowBlank="1" showInputMessage="1" showErrorMessage="1" prompt="July month calendar" sqref="A2" xr:uid="{00000000-0002-0000-06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6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600-000003000000}"/>
    <dataValidation allowBlank="1" showInputMessage="1" showErrorMessage="1" prompt="This row &amp; rows 7, 9, 11, 13, &amp; 15 are cells for entering daily notes related to the calendar day in the cell above." sqref="B6" xr:uid="{00000000-0002-0000-0600-000004000000}"/>
    <dataValidation allowBlank="1" showInputMessage="1" prompt="Enter monthly Notes in this cell" sqref="D16:H16" xr:uid="{00000000-0002-0000-0600-000005000000}"/>
    <dataValidation allowBlank="1" showInputMessage="1" prompt="Enter monthly Notes in cell below" sqref="D15:H15" xr:uid="{00000000-0002-0000-06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6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B2:O30"/>
  <sheetViews>
    <sheetView showGridLines="0" topLeftCell="A8" workbookViewId="0">
      <selection activeCell="K10" sqref="K10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2" spans="2:15" ht="9" customHeight="1" x14ac:dyDescent="0.25">
      <c r="I2" s="1" t="s">
        <v>2</v>
      </c>
    </row>
    <row r="3" spans="2:15" ht="96" customHeight="1" x14ac:dyDescent="0.25">
      <c r="B3" s="86" t="str">
        <f>"August "&amp;CalendarYear</f>
        <v>August 2023</v>
      </c>
      <c r="C3" s="86"/>
      <c r="D3" s="86"/>
      <c r="E3" s="2"/>
      <c r="F3" s="2"/>
      <c r="G3" s="2"/>
      <c r="H3" s="3"/>
    </row>
    <row r="4" spans="2:15" s="10" customFormat="1" ht="24" customHeight="1" x14ac:dyDescent="0.25">
      <c r="B4" s="29" t="str">
        <f>WeekStart</f>
        <v>Sunday</v>
      </c>
      <c r="C4" s="30" t="str">
        <f t="shared" ref="C4:H4" si="0">TEXT(C5,"dddd")</f>
        <v>Monday</v>
      </c>
      <c r="D4" s="30" t="str">
        <f t="shared" si="0"/>
        <v>Tuesday</v>
      </c>
      <c r="E4" s="30" t="str">
        <f t="shared" si="0"/>
        <v>Wednesday</v>
      </c>
      <c r="F4" s="30" t="str">
        <f t="shared" si="0"/>
        <v>Thursday</v>
      </c>
      <c r="G4" s="30" t="str">
        <f t="shared" si="0"/>
        <v>Friday</v>
      </c>
      <c r="H4" s="31" t="str">
        <f t="shared" si="0"/>
        <v>Saturday</v>
      </c>
    </row>
    <row r="5" spans="2:15" s="4" customFormat="1" ht="24" customHeight="1" x14ac:dyDescent="0.25">
      <c r="B5" s="32">
        <f t="array" ref="B5:H5">DaysAndWeeks+DATE(CalendarYear,8,1)-WEEKDAY(DATE(CalendarYear,8,1),(WeekStart="Monday")+1)+1</f>
        <v>45137</v>
      </c>
      <c r="C5" s="32">
        <v>45138</v>
      </c>
      <c r="D5" s="32">
        <v>45139</v>
      </c>
      <c r="E5" s="32">
        <v>45140</v>
      </c>
      <c r="F5" s="32">
        <v>45141</v>
      </c>
      <c r="G5" s="32">
        <v>45142</v>
      </c>
      <c r="H5" s="32">
        <v>45143</v>
      </c>
      <c r="L5" s="43"/>
      <c r="M5" s="43"/>
      <c r="N5" s="1"/>
      <c r="O5" s="1"/>
    </row>
    <row r="6" spans="2:15" s="14" customFormat="1" ht="56.1" customHeight="1" x14ac:dyDescent="0.25">
      <c r="B6" s="34"/>
      <c r="C6" s="34"/>
      <c r="D6" s="34"/>
      <c r="E6" s="34"/>
      <c r="F6" s="34"/>
      <c r="G6" s="34"/>
      <c r="H6" s="34" t="s">
        <v>22</v>
      </c>
      <c r="L6" s="43"/>
      <c r="M6" s="44"/>
      <c r="N6" s="1"/>
      <c r="O6" s="1"/>
    </row>
    <row r="7" spans="2:15" s="4" customFormat="1" ht="24" customHeight="1" x14ac:dyDescent="0.25">
      <c r="B7" s="35">
        <f t="array" ref="B7:H7">DaysAndWeeks+DATE(CalendarYear,8,1)-WEEKDAY(DATE(CalendarYear,8,1),(WeekStart="Monday")+1)+8</f>
        <v>45144</v>
      </c>
      <c r="C7" s="35">
        <v>45145</v>
      </c>
      <c r="D7" s="35">
        <v>45146</v>
      </c>
      <c r="E7" s="35">
        <v>45147</v>
      </c>
      <c r="F7" s="35">
        <v>45148</v>
      </c>
      <c r="G7" s="35">
        <v>45149</v>
      </c>
      <c r="H7" s="35">
        <v>45150</v>
      </c>
      <c r="L7" s="43"/>
      <c r="M7" s="44"/>
      <c r="N7" s="1"/>
      <c r="O7" s="1"/>
    </row>
    <row r="8" spans="2:15" s="14" customFormat="1" ht="56.1" customHeight="1" x14ac:dyDescent="0.25">
      <c r="B8" s="34" t="s">
        <v>22</v>
      </c>
      <c r="C8" s="34"/>
      <c r="D8" s="34"/>
      <c r="E8" s="34"/>
      <c r="F8" s="34"/>
      <c r="G8" s="34"/>
      <c r="H8" s="33" t="s">
        <v>15</v>
      </c>
      <c r="L8" s="43"/>
      <c r="M8" s="44"/>
      <c r="N8" s="1"/>
      <c r="O8" s="1"/>
    </row>
    <row r="9" spans="2:15" s="4" customFormat="1" ht="24" customHeight="1" x14ac:dyDescent="0.25">
      <c r="B9" s="36">
        <f t="array" ref="B9:H9">DaysAndWeeks+DATE(CalendarYear,8,1)-WEEKDAY(DATE(CalendarYear,8,1),(WeekStart="Monday")+1)+15</f>
        <v>45151</v>
      </c>
      <c r="C9" s="36">
        <v>45152</v>
      </c>
      <c r="D9" s="36">
        <v>45153</v>
      </c>
      <c r="E9" s="36">
        <v>45154</v>
      </c>
      <c r="F9" s="36">
        <v>45155</v>
      </c>
      <c r="G9" s="36">
        <v>45156</v>
      </c>
      <c r="H9" s="36">
        <v>45157</v>
      </c>
      <c r="L9" s="43"/>
      <c r="M9" s="44"/>
      <c r="N9" s="1"/>
      <c r="O9" s="1"/>
    </row>
    <row r="10" spans="2:15" s="14" customFormat="1" ht="56.1" customHeight="1" x14ac:dyDescent="0.25">
      <c r="B10" s="33" t="s">
        <v>15</v>
      </c>
      <c r="C10" s="34"/>
      <c r="D10" s="34"/>
      <c r="E10" s="34"/>
      <c r="F10" s="34"/>
      <c r="G10" s="34" t="s">
        <v>42</v>
      </c>
      <c r="H10" s="34" t="s">
        <v>42</v>
      </c>
      <c r="L10" s="43"/>
      <c r="M10" s="44"/>
      <c r="N10" s="1"/>
      <c r="O10" s="1"/>
    </row>
    <row r="11" spans="2:15" s="4" customFormat="1" ht="24" customHeight="1" x14ac:dyDescent="0.25">
      <c r="B11" s="35">
        <f t="array" ref="B11:H11">DaysAndWeeks+DATE(CalendarYear,8,1)-WEEKDAY(DATE(CalendarYear,8,1),(WeekStart="Monday")+1)+22</f>
        <v>45158</v>
      </c>
      <c r="C11" s="35">
        <v>45159</v>
      </c>
      <c r="D11" s="35">
        <v>45160</v>
      </c>
      <c r="E11" s="35">
        <v>45161</v>
      </c>
      <c r="F11" s="35">
        <v>45162</v>
      </c>
      <c r="G11" s="35">
        <v>45163</v>
      </c>
      <c r="H11" s="35">
        <v>45164</v>
      </c>
      <c r="L11" s="43"/>
      <c r="M11" s="43"/>
      <c r="N11" s="1"/>
      <c r="O11" s="1"/>
    </row>
    <row r="12" spans="2:15" s="14" customFormat="1" ht="56.1" customHeight="1" x14ac:dyDescent="0.25">
      <c r="B12" s="73" t="s">
        <v>42</v>
      </c>
      <c r="C12" s="74" t="s">
        <v>39</v>
      </c>
      <c r="D12" s="74" t="s">
        <v>39</v>
      </c>
      <c r="E12" s="74" t="s">
        <v>39</v>
      </c>
      <c r="F12" s="74" t="s">
        <v>39</v>
      </c>
      <c r="G12" s="74"/>
      <c r="H12" s="73" t="s">
        <v>44</v>
      </c>
      <c r="L12" s="42"/>
      <c r="M12" s="43"/>
      <c r="N12" s="1"/>
      <c r="O12" s="1"/>
    </row>
    <row r="13" spans="2:15" s="4" customFormat="1" ht="24" customHeight="1" x14ac:dyDescent="0.25">
      <c r="B13" s="36">
        <f t="array" ref="B13:H13">DaysAndWeeks+DATE(CalendarYear,8,1)-WEEKDAY(DATE(CalendarYear,8,1),(WeekStart="Monday")+1)+29</f>
        <v>45165</v>
      </c>
      <c r="C13" s="36">
        <v>45166</v>
      </c>
      <c r="D13" s="36">
        <v>45167</v>
      </c>
      <c r="E13" s="36">
        <v>45168</v>
      </c>
      <c r="F13" s="36">
        <v>45169</v>
      </c>
      <c r="G13" s="36">
        <v>45170</v>
      </c>
      <c r="H13" s="36">
        <v>45171</v>
      </c>
      <c r="L13" s="43"/>
      <c r="M13" s="44"/>
      <c r="N13" s="1"/>
      <c r="O13" s="1"/>
    </row>
    <row r="14" spans="2:15" s="14" customFormat="1" ht="56.1" customHeight="1" x14ac:dyDescent="0.25">
      <c r="B14" s="34" t="s">
        <v>23</v>
      </c>
      <c r="C14" s="34"/>
      <c r="D14" s="34"/>
      <c r="E14" s="34"/>
      <c r="F14" s="34"/>
      <c r="G14" s="34"/>
      <c r="H14" s="34"/>
      <c r="L14" s="43"/>
      <c r="M14" s="44"/>
      <c r="N14" s="1"/>
      <c r="O14" s="1"/>
    </row>
    <row r="15" spans="2:15" s="4" customFormat="1" ht="24" customHeight="1" x14ac:dyDescent="0.25">
      <c r="B15" s="35">
        <f t="array" ref="B15:C15">DaysAndWeeks+DATE(CalendarYear,8,1)-WEEKDAY(DATE(CalendarYear,8,1),(WeekStart="Monday")+1)+36</f>
        <v>45172</v>
      </c>
      <c r="C15" s="35">
        <v>45173</v>
      </c>
      <c r="D15" s="87" t="s">
        <v>1</v>
      </c>
      <c r="E15" s="87"/>
      <c r="F15" s="87"/>
      <c r="G15" s="87"/>
      <c r="H15" s="88"/>
      <c r="L15" s="43"/>
      <c r="M15" s="44"/>
      <c r="N15" s="1"/>
      <c r="O15" s="1"/>
    </row>
    <row r="16" spans="2:15" s="14" customFormat="1" ht="56.1" customHeight="1" x14ac:dyDescent="0.25">
      <c r="B16" s="33"/>
      <c r="C16" s="33"/>
      <c r="D16" s="91"/>
      <c r="E16" s="91"/>
      <c r="F16" s="91"/>
      <c r="G16" s="91"/>
      <c r="H16" s="92"/>
      <c r="L16" s="43"/>
      <c r="M16" s="44"/>
      <c r="N16" s="1"/>
      <c r="O16" s="1"/>
    </row>
    <row r="17" spans="12:13" x14ac:dyDescent="0.25">
      <c r="L17" s="43"/>
      <c r="M17" s="44"/>
    </row>
    <row r="18" spans="12:13" x14ac:dyDescent="0.25">
      <c r="L18" s="43"/>
      <c r="M18" s="43"/>
    </row>
    <row r="19" spans="12:13" x14ac:dyDescent="0.25">
      <c r="L19" s="43"/>
      <c r="M19" s="44"/>
    </row>
    <row r="20" spans="12:13" x14ac:dyDescent="0.25">
      <c r="L20" s="43"/>
      <c r="M20" s="44"/>
    </row>
    <row r="21" spans="12:13" x14ac:dyDescent="0.25">
      <c r="L21" s="43"/>
      <c r="M21" s="44"/>
    </row>
    <row r="22" spans="12:13" x14ac:dyDescent="0.25">
      <c r="L22" s="43"/>
      <c r="M22" s="44"/>
    </row>
    <row r="23" spans="12:13" x14ac:dyDescent="0.25">
      <c r="L23" s="43"/>
      <c r="M23" s="43"/>
    </row>
    <row r="24" spans="12:13" x14ac:dyDescent="0.25">
      <c r="L24" s="43"/>
      <c r="M24" s="44"/>
    </row>
    <row r="25" spans="12:13" x14ac:dyDescent="0.25">
      <c r="L25" s="43"/>
      <c r="M25" s="43"/>
    </row>
    <row r="26" spans="12:13" x14ac:dyDescent="0.25">
      <c r="L26" s="43"/>
      <c r="M26" s="44"/>
    </row>
    <row r="27" spans="12:13" x14ac:dyDescent="0.25">
      <c r="L27" s="43"/>
      <c r="M27" s="43"/>
    </row>
    <row r="28" spans="12:13" x14ac:dyDescent="0.25">
      <c r="L28" s="43"/>
      <c r="M28" s="44"/>
    </row>
    <row r="29" spans="12:13" x14ac:dyDescent="0.25">
      <c r="L29" s="43"/>
      <c r="M29" s="43"/>
    </row>
    <row r="30" spans="12:13" x14ac:dyDescent="0.25">
      <c r="L30" s="43"/>
      <c r="M30" s="44"/>
    </row>
  </sheetData>
  <mergeCells count="3">
    <mergeCell ref="B3:D3"/>
    <mergeCell ref="D15:H15"/>
    <mergeCell ref="D16:H16"/>
  </mergeCells>
  <conditionalFormatting sqref="B5:G5">
    <cfRule type="expression" dxfId="9" priority="1">
      <formula>DAY(B5)&gt;8</formula>
    </cfRule>
  </conditionalFormatting>
  <conditionalFormatting sqref="B13:H13 B15:C15">
    <cfRule type="expression" dxfId="8" priority="2">
      <formula>AND(DAY(B13)&gt;=1,DAY(B13)&lt;=15)</formula>
    </cfRule>
  </conditionalFormatting>
  <dataValidations count="8">
    <dataValidation allowBlank="1" showInputMessage="1" showErrorMessage="1" prompt="Automatically determined weekday" sqref="C4:H4" xr:uid="{00000000-0002-0000-07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700-000001000000}"/>
    <dataValidation allowBlank="1" showInputMessage="1" showErrorMessage="1" prompt="August month calendar" sqref="A2" xr:uid="{00000000-0002-0000-07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700-000003000000}"/>
    <dataValidation allowBlank="1" showInputMessage="1" prompt="Enter monthly Notes in cell below" sqref="D15:H15" xr:uid="{00000000-0002-0000-0700-000004000000}"/>
    <dataValidation allowBlank="1" showInputMessage="1" prompt="Enter monthly Notes in this cell" sqref="D16:H16" xr:uid="{00000000-0002-0000-0700-000005000000}"/>
    <dataValidation allowBlank="1" showInputMessage="1" showErrorMessage="1" prompt="This row &amp; rows 7, 9, 11, 13, &amp; 15 are cells for entering daily notes related to the calendar day in the cell above." sqref="B6" xr:uid="{00000000-0002-0000-07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7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B2:O16"/>
  <sheetViews>
    <sheetView showGridLines="0" tabSelected="1" topLeftCell="A8" zoomScaleNormal="100" workbookViewId="0">
      <selection activeCell="B12" sqref="B12"/>
    </sheetView>
  </sheetViews>
  <sheetFormatPr defaultColWidth="8.69921875" defaultRowHeight="13.8" x14ac:dyDescent="0.25"/>
  <cols>
    <col min="1" max="1" width="1.59765625" style="1" customWidth="1"/>
    <col min="2" max="8" width="16.59765625" style="1" customWidth="1"/>
    <col min="9" max="9" width="1.59765625" style="1" customWidth="1"/>
    <col min="10" max="10" width="8.59765625" style="1" customWidth="1"/>
    <col min="11" max="16384" width="8.69921875" style="1"/>
  </cols>
  <sheetData>
    <row r="2" spans="2:15" ht="9" customHeight="1" x14ac:dyDescent="0.25">
      <c r="I2" s="1" t="s">
        <v>2</v>
      </c>
    </row>
    <row r="3" spans="2:15" ht="96" customHeight="1" x14ac:dyDescent="0.25">
      <c r="B3" s="93" t="str">
        <f>"September "&amp;CalendarYear</f>
        <v>September 2023</v>
      </c>
      <c r="C3" s="93"/>
      <c r="D3" s="93"/>
      <c r="E3" s="2"/>
      <c r="F3" s="2"/>
      <c r="G3" s="2"/>
      <c r="H3" s="3"/>
    </row>
    <row r="4" spans="2:15" s="10" customFormat="1" ht="24" customHeight="1" x14ac:dyDescent="0.25">
      <c r="B4" s="18" t="str">
        <f>WeekStart</f>
        <v>Sunday</v>
      </c>
      <c r="C4" s="19" t="str">
        <f t="shared" ref="C4:H4" si="0">TEXT(C5,"dddd")</f>
        <v>Monday</v>
      </c>
      <c r="D4" s="19" t="str">
        <f t="shared" si="0"/>
        <v>Tuesday</v>
      </c>
      <c r="E4" s="19" t="str">
        <f t="shared" si="0"/>
        <v>Wednesday</v>
      </c>
      <c r="F4" s="19" t="str">
        <f t="shared" si="0"/>
        <v>Thursday</v>
      </c>
      <c r="G4" s="19" t="str">
        <f t="shared" si="0"/>
        <v>Friday</v>
      </c>
      <c r="H4" s="20" t="str">
        <f t="shared" si="0"/>
        <v>Saturday</v>
      </c>
    </row>
    <row r="5" spans="2:15" s="4" customFormat="1" ht="24" customHeight="1" x14ac:dyDescent="0.25">
      <c r="B5" s="37">
        <f t="array" ref="B5:H5">DaysAndWeeks+DATE(CalendarYear,9,1)-WEEKDAY(DATE(CalendarYear,9,1),(WeekStart="Monday")+1)+1</f>
        <v>45165</v>
      </c>
      <c r="C5" s="37">
        <v>45166</v>
      </c>
      <c r="D5" s="37">
        <v>45167</v>
      </c>
      <c r="E5" s="37">
        <v>45168</v>
      </c>
      <c r="F5" s="37">
        <v>45169</v>
      </c>
      <c r="G5" s="37">
        <v>45170</v>
      </c>
      <c r="H5" s="37">
        <v>45171</v>
      </c>
    </row>
    <row r="6" spans="2:15" s="14" customFormat="1" ht="56.1" customHeight="1" x14ac:dyDescent="0.25">
      <c r="B6" s="39"/>
      <c r="C6" s="39"/>
      <c r="D6" s="39"/>
      <c r="E6" s="39"/>
      <c r="F6" s="39"/>
      <c r="G6" s="39" t="s">
        <v>32</v>
      </c>
      <c r="H6" s="39" t="s">
        <v>32</v>
      </c>
    </row>
    <row r="7" spans="2:15" s="4" customFormat="1" ht="24" customHeight="1" x14ac:dyDescent="0.25">
      <c r="B7" s="40">
        <f t="array" ref="B7:H7">DaysAndWeeks+DATE(CalendarYear,9,1)-WEEKDAY(DATE(CalendarYear,9,1),(WeekStart="Monday")+1)+8</f>
        <v>45172</v>
      </c>
      <c r="C7" s="40">
        <v>45173</v>
      </c>
      <c r="D7" s="40">
        <v>45174</v>
      </c>
      <c r="E7" s="40">
        <v>45175</v>
      </c>
      <c r="F7" s="40">
        <v>45176</v>
      </c>
      <c r="G7" s="40">
        <v>45177</v>
      </c>
      <c r="H7" s="40">
        <v>45178</v>
      </c>
    </row>
    <row r="8" spans="2:15" s="14" customFormat="1" ht="56.1" customHeight="1" x14ac:dyDescent="0.25">
      <c r="B8" s="38" t="s">
        <v>32</v>
      </c>
      <c r="C8" s="38"/>
      <c r="D8" s="38"/>
      <c r="E8" s="38"/>
      <c r="F8" s="38"/>
      <c r="G8" s="38"/>
      <c r="H8" s="38" t="s">
        <v>33</v>
      </c>
      <c r="K8" s="1"/>
      <c r="L8" s="42"/>
      <c r="M8" s="43"/>
      <c r="N8" s="1"/>
      <c r="O8" s="1"/>
    </row>
    <row r="9" spans="2:15" s="4" customFormat="1" ht="24" customHeight="1" x14ac:dyDescent="0.25">
      <c r="B9" s="41">
        <f t="array" ref="B9:H9">DaysAndWeeks+DATE(CalendarYear,9,1)-WEEKDAY(DATE(CalendarYear,9,1),(WeekStart="Monday")+1)+15</f>
        <v>45179</v>
      </c>
      <c r="C9" s="41">
        <v>45180</v>
      </c>
      <c r="D9" s="41">
        <v>45181</v>
      </c>
      <c r="E9" s="41">
        <v>45182</v>
      </c>
      <c r="F9" s="41">
        <v>45183</v>
      </c>
      <c r="G9" s="41">
        <v>45184</v>
      </c>
      <c r="H9" s="41">
        <v>45185</v>
      </c>
      <c r="K9" s="1"/>
      <c r="L9" s="43"/>
      <c r="M9" s="43"/>
      <c r="N9" s="1"/>
      <c r="O9" s="1"/>
    </row>
    <row r="10" spans="2:15" s="14" customFormat="1" ht="56.1" customHeight="1" x14ac:dyDescent="0.25">
      <c r="B10" s="38" t="s">
        <v>33</v>
      </c>
      <c r="C10" s="39"/>
      <c r="D10" s="39"/>
      <c r="E10" s="39"/>
      <c r="F10" s="39"/>
      <c r="G10" s="39"/>
      <c r="H10" s="34" t="s">
        <v>45</v>
      </c>
      <c r="K10" s="1"/>
      <c r="L10" s="43"/>
      <c r="M10" s="43"/>
      <c r="N10" s="1"/>
      <c r="O10" s="1"/>
    </row>
    <row r="11" spans="2:15" s="4" customFormat="1" ht="24" customHeight="1" x14ac:dyDescent="0.25">
      <c r="B11" s="40">
        <f t="array" ref="B11:H11">DaysAndWeeks+DATE(CalendarYear,9,1)-WEEKDAY(DATE(CalendarYear,9,1),(WeekStart="Monday")+1)+22</f>
        <v>45186</v>
      </c>
      <c r="C11" s="40">
        <v>45187</v>
      </c>
      <c r="D11" s="40">
        <v>45188</v>
      </c>
      <c r="E11" s="40">
        <v>45189</v>
      </c>
      <c r="F11" s="40">
        <v>45190</v>
      </c>
      <c r="G11" s="40">
        <v>45191</v>
      </c>
      <c r="H11" s="40">
        <v>45192</v>
      </c>
      <c r="K11" s="1"/>
      <c r="L11" s="43"/>
      <c r="M11" s="43"/>
      <c r="N11" s="1"/>
      <c r="O11" s="1"/>
    </row>
    <row r="12" spans="2:15" s="14" customFormat="1" ht="56.1" customHeight="1" x14ac:dyDescent="0.25">
      <c r="B12" s="34" t="s">
        <v>45</v>
      </c>
      <c r="C12" s="38"/>
      <c r="D12" s="38"/>
      <c r="E12" s="38"/>
      <c r="F12" s="38"/>
      <c r="G12" s="38" t="s">
        <v>35</v>
      </c>
      <c r="H12" s="38" t="s">
        <v>34</v>
      </c>
      <c r="K12" s="1"/>
      <c r="L12" s="43"/>
      <c r="M12" s="43"/>
      <c r="N12" s="1"/>
      <c r="O12" s="1"/>
    </row>
    <row r="13" spans="2:15" s="4" customFormat="1" ht="24" customHeight="1" x14ac:dyDescent="0.25">
      <c r="B13" s="41">
        <f t="array" ref="B13:H13">DaysAndWeeks+DATE(CalendarYear,9,1)-WEEKDAY(DATE(CalendarYear,9,1),(WeekStart="Monday")+1)+29</f>
        <v>45193</v>
      </c>
      <c r="C13" s="41">
        <v>45194</v>
      </c>
      <c r="D13" s="41">
        <v>45195</v>
      </c>
      <c r="E13" s="41">
        <v>45196</v>
      </c>
      <c r="F13" s="41">
        <v>45197</v>
      </c>
      <c r="G13" s="41">
        <v>45198</v>
      </c>
      <c r="H13" s="41">
        <v>45199</v>
      </c>
      <c r="K13" s="1"/>
      <c r="L13" s="43"/>
      <c r="M13" s="43"/>
      <c r="N13" s="1"/>
      <c r="O13" s="1"/>
    </row>
    <row r="14" spans="2:15" s="14" customFormat="1" ht="56.1" customHeight="1" x14ac:dyDescent="0.25">
      <c r="B14" s="38" t="s">
        <v>34</v>
      </c>
      <c r="C14" s="39"/>
      <c r="D14" s="39"/>
      <c r="E14" s="39"/>
      <c r="F14" s="39"/>
      <c r="G14" s="39"/>
      <c r="H14" s="39"/>
    </row>
    <row r="15" spans="2:15" s="4" customFormat="1" ht="24" customHeight="1" x14ac:dyDescent="0.25">
      <c r="B15" s="40">
        <f t="array" ref="B15:C15">DaysAndWeeks+DATE(CalendarYear,9,1)-WEEKDAY(DATE(CalendarYear,9,1),(WeekStart="Monday")+1)+36</f>
        <v>45200</v>
      </c>
      <c r="C15" s="40">
        <v>45201</v>
      </c>
      <c r="D15" s="94" t="s">
        <v>1</v>
      </c>
      <c r="E15" s="94"/>
      <c r="F15" s="94"/>
      <c r="G15" s="94"/>
      <c r="H15" s="95"/>
    </row>
    <row r="16" spans="2:15" s="14" customFormat="1" ht="56.1" customHeight="1" x14ac:dyDescent="0.25">
      <c r="B16" s="38" t="s">
        <v>10</v>
      </c>
      <c r="C16" s="38"/>
      <c r="D16" s="96"/>
      <c r="E16" s="96"/>
      <c r="F16" s="96"/>
      <c r="G16" s="96"/>
      <c r="H16" s="97"/>
    </row>
  </sheetData>
  <mergeCells count="3">
    <mergeCell ref="B3:D3"/>
    <mergeCell ref="D15:H15"/>
    <mergeCell ref="D16:H16"/>
  </mergeCells>
  <conditionalFormatting sqref="B5:G5">
    <cfRule type="expression" dxfId="7" priority="1">
      <formula>DAY(B5)&gt;8</formula>
    </cfRule>
  </conditionalFormatting>
  <conditionalFormatting sqref="B13:H13 B15:C15">
    <cfRule type="expression" dxfId="6" priority="2">
      <formula>AND(DAY(B13)&gt;=1,DAY(B13)&lt;=15)</formula>
    </cfRule>
  </conditionalFormatting>
  <dataValidations count="8">
    <dataValidation allowBlank="1" showInputMessage="1" showErrorMessage="1" prompt="Automatically determined weekday" sqref="C4:H4" xr:uid="{00000000-0002-0000-08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3:D3" xr:uid="{00000000-0002-0000-0800-000001000000}"/>
    <dataValidation allowBlank="1" showInputMessage="1" showErrorMessage="1" prompt="September month calendar" sqref="A2" xr:uid="{00000000-0002-0000-08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5" xr:uid="{00000000-0002-0000-0800-000003000000}"/>
    <dataValidation allowBlank="1" showInputMessage="1" showErrorMessage="1" prompt="This row &amp; rows 7, 9, 11, 13, &amp; 15 are cells for entering daily notes related to the calendar day in the cell above." sqref="B6" xr:uid="{00000000-0002-0000-0800-000004000000}"/>
    <dataValidation allowBlank="1" showInputMessage="1" prompt="Enter monthly Notes in this cell" sqref="D16:H16" xr:uid="{00000000-0002-0000-0800-000005000000}"/>
    <dataValidation allowBlank="1" showInputMessage="1" prompt="Enter monthly Notes in cell below" sqref="D15:H15" xr:uid="{00000000-0002-0000-08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4" xr:uid="{00000000-0002-0000-0800-000007000000}"/>
  </dataValidations>
  <printOptions horizontalCentered="1"/>
  <pageMargins left="0.25" right="0.25" top="0.5" bottom="0.5" header="0.3" footer="0.3"/>
  <pageSetup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D437D-D97C-4174-9BD0-B6C4706C93C2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65DF88E0-C534-44A9-B15A-DDE8DD220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TM11829122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39</vt:i4>
      </vt:variant>
    </vt:vector>
  </HeadingPairs>
  <TitlesOfParts>
    <vt:vector size="51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  <vt:lpstr>RowTitleRegion1..K3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2023-06-27T20:26:41Z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