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codeName="ThisWorkbook" autoCompressPictures="0"/>
  <xr:revisionPtr revIDLastSave="63" documentId="8_{F9FB829C-5BC1-46AE-B753-FE69B36E0057}" xr6:coauthVersionLast="47" xr6:coauthVersionMax="47" xr10:uidLastSave="{7EF69246-DC58-4E1C-B736-3C3CE104402D}"/>
  <bookViews>
    <workbookView xWindow="-108" yWindow="-108" windowWidth="23256" windowHeight="13176" tabRatio="788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CalendarYear">January!$K$6</definedName>
    <definedName name="ColumnTitleRegion1..H12.1">January!$B$4</definedName>
    <definedName name="ColumnTitleRegion1..H12.10">October!$B$3</definedName>
    <definedName name="ColumnTitleRegion1..H12.11">November!$B$3</definedName>
    <definedName name="ColumnTitleRegion1..H12.12">December!$B$3</definedName>
    <definedName name="ColumnTitleRegion1..H12.2">February!$B$3</definedName>
    <definedName name="ColumnTitleRegion1..H12.3">March!$B$3</definedName>
    <definedName name="ColumnTitleRegion1..H12.4">April!$B$3</definedName>
    <definedName name="ColumnTitleRegion1..H12.5">May!$B$3</definedName>
    <definedName name="ColumnTitleRegion1..H12.6">June!$B$4</definedName>
    <definedName name="ColumnTitleRegion1..H12.7">July!$B$4</definedName>
    <definedName name="ColumnTitleRegion1..H12.8">August!$B$4</definedName>
    <definedName name="ColumnTitleRegion1..H12.9">September!$B$4</definedName>
    <definedName name="ColumnTitleRegion2..C14.1">January!$B$4</definedName>
    <definedName name="ColumnTitleRegion2..C14.10">October!$B$3</definedName>
    <definedName name="ColumnTitleRegion2..C14.11">November!$B$3</definedName>
    <definedName name="ColumnTitleRegion2..C14.12">December!$B$3</definedName>
    <definedName name="ColumnTitleRegion2..C14.2">February!$B$3</definedName>
    <definedName name="ColumnTitleRegion2..C14.3">March!$B$3</definedName>
    <definedName name="ColumnTitleRegion2..C14.4">April!$B$3</definedName>
    <definedName name="ColumnTitleRegion2..C14.5">May!$B$3</definedName>
    <definedName name="ColumnTitleRegion2..C14.6">June!$B$4</definedName>
    <definedName name="ColumnTitleRegion2..C14.7">July!$B$4</definedName>
    <definedName name="ColumnTitleRegion2..C14.8">August!$B$4</definedName>
    <definedName name="ColumnTitleRegion2..C14.9">September!$B$4</definedName>
    <definedName name="DaysAndWeeks">{0,1,2,3,4,5,6} + {0;1;2;3;4;5}*7</definedName>
    <definedName name="_xlnm.Print_Area" localSheetId="3">April!$A:$I</definedName>
    <definedName name="_xlnm.Print_Area" localSheetId="7">August!$A:$I</definedName>
    <definedName name="_xlnm.Print_Area" localSheetId="11">December!$A:$I</definedName>
    <definedName name="_xlnm.Print_Area" localSheetId="1">February!$A:$I</definedName>
    <definedName name="_xlnm.Print_Area" localSheetId="0">January!$A:$I</definedName>
    <definedName name="_xlnm.Print_Area" localSheetId="6">July!$A:$I</definedName>
    <definedName name="_xlnm.Print_Area" localSheetId="5">June!$A:$I</definedName>
    <definedName name="_xlnm.Print_Area" localSheetId="2">March!$A:$I</definedName>
    <definedName name="_xlnm.Print_Area" localSheetId="4">May!$A:$I</definedName>
    <definedName name="_xlnm.Print_Area" localSheetId="10">November!$A:$I</definedName>
    <definedName name="_xlnm.Print_Area" localSheetId="9">October!$A:$I</definedName>
    <definedName name="_xlnm.Print_Area" localSheetId="8">September!$A:$I</definedName>
    <definedName name="RowTitleRegion1..K3">January!$K$5</definedName>
    <definedName name="WeekStart">January!$L$6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22" l="1" a="1"/>
  <c r="B13" i="22" s="1"/>
  <c r="B3" i="14"/>
  <c r="B3" i="24"/>
  <c r="B3" i="23"/>
  <c r="B4" i="22"/>
  <c r="B4" i="21"/>
  <c r="B4" i="20"/>
  <c r="H13" i="22" l="1"/>
  <c r="G13" i="22"/>
  <c r="F13" i="22"/>
  <c r="E13" i="22"/>
  <c r="D13" i="22"/>
  <c r="C13" i="22"/>
  <c r="B4" i="19"/>
  <c r="B3" i="18"/>
  <c r="B3" i="17"/>
  <c r="B3" i="16" l="1"/>
  <c r="B3" i="25" l="1"/>
  <c r="B3" i="15" l="1"/>
  <c r="B2" i="17" l="1"/>
  <c r="B3" i="19" l="1"/>
  <c r="B2" i="18"/>
  <c r="B3" i="21"/>
  <c r="B3" i="20"/>
  <c r="B2" i="23"/>
  <c r="B3" i="22"/>
  <c r="B2" i="25"/>
  <c r="B2" i="24"/>
  <c r="B2" i="16"/>
  <c r="B2" i="15"/>
  <c r="B14" i="25" a="1"/>
  <c r="C14" i="25" s="1"/>
  <c r="B12" i="25" a="1"/>
  <c r="H12" i="25" s="1"/>
  <c r="B10" i="25" a="1"/>
  <c r="G10" i="25" s="1"/>
  <c r="B8" i="25" a="1"/>
  <c r="G8" i="25" s="1"/>
  <c r="B6" i="25" a="1"/>
  <c r="H6" i="25" s="1"/>
  <c r="B4" i="25" a="1"/>
  <c r="G4" i="25" s="1"/>
  <c r="G3" i="25" s="1"/>
  <c r="B14" i="24" a="1"/>
  <c r="C14" i="24" s="1"/>
  <c r="B12" i="24" a="1"/>
  <c r="H12" i="24" s="1"/>
  <c r="B10" i="24" a="1"/>
  <c r="G10" i="24" s="1"/>
  <c r="B8" i="24" a="1"/>
  <c r="G8" i="24" s="1"/>
  <c r="B6" i="24" a="1"/>
  <c r="H6" i="24" s="1"/>
  <c r="B4" i="24" a="1"/>
  <c r="G4" i="24" s="1"/>
  <c r="G3" i="24" s="1"/>
  <c r="B14" i="23" a="1"/>
  <c r="C14" i="23" s="1"/>
  <c r="B12" i="23" a="1"/>
  <c r="H12" i="23" s="1"/>
  <c r="B10" i="23" a="1"/>
  <c r="G10" i="23" s="1"/>
  <c r="B8" i="23" a="1"/>
  <c r="G8" i="23" s="1"/>
  <c r="B6" i="23" a="1"/>
  <c r="H6" i="23" s="1"/>
  <c r="B4" i="23" a="1"/>
  <c r="G4" i="23" s="1"/>
  <c r="G3" i="23" s="1"/>
  <c r="B15" i="22" a="1"/>
  <c r="C15" i="22" s="1"/>
  <c r="B11" i="22" a="1"/>
  <c r="G11" i="22" s="1"/>
  <c r="B9" i="22" a="1"/>
  <c r="H9" i="22" s="1"/>
  <c r="B7" i="22" a="1"/>
  <c r="G7" i="22" s="1"/>
  <c r="B5" i="22" a="1"/>
  <c r="H5" i="22" s="1"/>
  <c r="H4" i="22" s="1"/>
  <c r="B15" i="21" a="1"/>
  <c r="C15" i="21" s="1"/>
  <c r="B13" i="21" a="1"/>
  <c r="H13" i="21" s="1"/>
  <c r="B11" i="21" a="1"/>
  <c r="G11" i="21" s="1"/>
  <c r="B9" i="21" a="1"/>
  <c r="G9" i="21" s="1"/>
  <c r="B7" i="21" a="1"/>
  <c r="H7" i="21" s="1"/>
  <c r="B5" i="21" a="1"/>
  <c r="G5" i="21" s="1"/>
  <c r="G4" i="21" s="1"/>
  <c r="B15" i="20" a="1"/>
  <c r="C15" i="20" s="1"/>
  <c r="B13" i="20" a="1"/>
  <c r="H13" i="20" s="1"/>
  <c r="B11" i="20" a="1"/>
  <c r="G11" i="20" s="1"/>
  <c r="B9" i="20" a="1"/>
  <c r="H9" i="20" s="1"/>
  <c r="B7" i="20" a="1"/>
  <c r="G7" i="20" s="1"/>
  <c r="B5" i="20" a="1"/>
  <c r="E5" i="20" s="1"/>
  <c r="E4" i="20" s="1"/>
  <c r="B15" i="19" a="1"/>
  <c r="C15" i="19" s="1"/>
  <c r="B13" i="19" a="1"/>
  <c r="H13" i="19" s="1"/>
  <c r="B11" i="19" a="1"/>
  <c r="G11" i="19" s="1"/>
  <c r="B9" i="19" a="1"/>
  <c r="H9" i="19" s="1"/>
  <c r="B7" i="19" a="1"/>
  <c r="G7" i="19" s="1"/>
  <c r="B5" i="19" a="1"/>
  <c r="H5" i="19" s="1"/>
  <c r="H4" i="19" s="1"/>
  <c r="B14" i="18" a="1"/>
  <c r="C14" i="18" s="1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G3" i="18" s="1"/>
  <c r="B14" i="17" a="1"/>
  <c r="B14" i="17" s="1"/>
  <c r="B12" i="17" a="1"/>
  <c r="G12" i="17" s="1"/>
  <c r="B10" i="17" a="1"/>
  <c r="H10" i="17" s="1"/>
  <c r="B8" i="17" a="1"/>
  <c r="H8" i="17" s="1"/>
  <c r="B6" i="17" a="1"/>
  <c r="G6" i="17" s="1"/>
  <c r="B4" i="17" a="1"/>
  <c r="H4" i="17" s="1"/>
  <c r="H3" i="17" s="1"/>
  <c r="B14" i="16" a="1"/>
  <c r="C14" i="16" s="1"/>
  <c r="B12" i="16" a="1"/>
  <c r="H12" i="16" s="1"/>
  <c r="B10" i="16" a="1"/>
  <c r="G10" i="16" s="1"/>
  <c r="B8" i="16" a="1"/>
  <c r="H8" i="16" s="1"/>
  <c r="B6" i="16" a="1"/>
  <c r="G6" i="16" s="1"/>
  <c r="B4" i="16" a="1"/>
  <c r="H4" i="16" s="1"/>
  <c r="H3" i="16" s="1"/>
  <c r="B14" i="15" a="1"/>
  <c r="C14" i="15" s="1"/>
  <c r="B12" i="15" a="1"/>
  <c r="H12" i="15" s="1"/>
  <c r="B10" i="15" a="1"/>
  <c r="G10" i="15" s="1"/>
  <c r="B8" i="15" a="1"/>
  <c r="H8" i="15" s="1"/>
  <c r="B6" i="15" a="1"/>
  <c r="G6" i="15" s="1"/>
  <c r="B4" i="15" a="1"/>
  <c r="H4" i="15" s="1"/>
  <c r="H3" i="15" s="1"/>
  <c r="B8" i="18" l="1"/>
  <c r="B4" i="18"/>
  <c r="B12" i="18"/>
  <c r="F4" i="18"/>
  <c r="F3" i="18" s="1"/>
  <c r="F8" i="18"/>
  <c r="F12" i="18"/>
  <c r="D6" i="18"/>
  <c r="H6" i="18"/>
  <c r="D10" i="18"/>
  <c r="H10" i="18"/>
  <c r="D4" i="18"/>
  <c r="D3" i="18" s="1"/>
  <c r="H4" i="18"/>
  <c r="H3" i="18" s="1"/>
  <c r="B6" i="18"/>
  <c r="F6" i="18"/>
  <c r="D8" i="18"/>
  <c r="H8" i="18"/>
  <c r="B10" i="18"/>
  <c r="F10" i="18"/>
  <c r="D12" i="18"/>
  <c r="H12" i="18"/>
  <c r="B14" i="18"/>
  <c r="C6" i="25"/>
  <c r="E6" i="25"/>
  <c r="G6" i="25"/>
  <c r="C12" i="25"/>
  <c r="E12" i="25"/>
  <c r="G12" i="25"/>
  <c r="B4" i="25"/>
  <c r="D4" i="25"/>
  <c r="D3" i="25" s="1"/>
  <c r="F4" i="25"/>
  <c r="F3" i="25" s="1"/>
  <c r="H4" i="25"/>
  <c r="H3" i="25" s="1"/>
  <c r="B6" i="25"/>
  <c r="D6" i="25"/>
  <c r="F6" i="25"/>
  <c r="B8" i="25"/>
  <c r="D8" i="25"/>
  <c r="F8" i="25"/>
  <c r="H8" i="25"/>
  <c r="B10" i="25"/>
  <c r="D10" i="25"/>
  <c r="F10" i="25"/>
  <c r="H10" i="25"/>
  <c r="B12" i="25"/>
  <c r="D12" i="25"/>
  <c r="F12" i="25"/>
  <c r="B14" i="25"/>
  <c r="C4" i="25"/>
  <c r="C3" i="25" s="1"/>
  <c r="E4" i="25"/>
  <c r="E3" i="25" s="1"/>
  <c r="C8" i="25"/>
  <c r="E8" i="25"/>
  <c r="C10" i="25"/>
  <c r="E10" i="25"/>
  <c r="C6" i="24"/>
  <c r="E6" i="24"/>
  <c r="G6" i="24"/>
  <c r="C12" i="24"/>
  <c r="E12" i="24"/>
  <c r="G12" i="24"/>
  <c r="B4" i="24"/>
  <c r="D4" i="24"/>
  <c r="D3" i="24" s="1"/>
  <c r="F4" i="24"/>
  <c r="F3" i="24" s="1"/>
  <c r="H4" i="24"/>
  <c r="H3" i="24" s="1"/>
  <c r="B6" i="24"/>
  <c r="D6" i="24"/>
  <c r="F6" i="24"/>
  <c r="B8" i="24"/>
  <c r="D8" i="24"/>
  <c r="F8" i="24"/>
  <c r="H8" i="24"/>
  <c r="B10" i="24"/>
  <c r="D10" i="24"/>
  <c r="F10" i="24"/>
  <c r="H10" i="24"/>
  <c r="B12" i="24"/>
  <c r="D12" i="24"/>
  <c r="F12" i="24"/>
  <c r="B14" i="24"/>
  <c r="C4" i="24"/>
  <c r="C3" i="24" s="1"/>
  <c r="E4" i="24"/>
  <c r="E3" i="24" s="1"/>
  <c r="C8" i="24"/>
  <c r="E8" i="24"/>
  <c r="C10" i="24"/>
  <c r="E10" i="24"/>
  <c r="C6" i="23"/>
  <c r="E6" i="23"/>
  <c r="G6" i="23"/>
  <c r="C12" i="23"/>
  <c r="E12" i="23"/>
  <c r="G12" i="23"/>
  <c r="B4" i="23"/>
  <c r="D4" i="23"/>
  <c r="D3" i="23" s="1"/>
  <c r="F4" i="23"/>
  <c r="F3" i="23" s="1"/>
  <c r="H4" i="23"/>
  <c r="H3" i="23" s="1"/>
  <c r="B6" i="23"/>
  <c r="D6" i="23"/>
  <c r="F6" i="23"/>
  <c r="B8" i="23"/>
  <c r="D8" i="23"/>
  <c r="F8" i="23"/>
  <c r="H8" i="23"/>
  <c r="B10" i="23"/>
  <c r="D10" i="23"/>
  <c r="F10" i="23"/>
  <c r="H10" i="23"/>
  <c r="B12" i="23"/>
  <c r="D12" i="23"/>
  <c r="F12" i="23"/>
  <c r="B14" i="23"/>
  <c r="C4" i="23"/>
  <c r="C3" i="23" s="1"/>
  <c r="E4" i="23"/>
  <c r="E3" i="23" s="1"/>
  <c r="C8" i="23"/>
  <c r="E8" i="23"/>
  <c r="C10" i="23"/>
  <c r="E10" i="23"/>
  <c r="C5" i="22"/>
  <c r="C4" i="22" s="1"/>
  <c r="E5" i="22"/>
  <c r="E4" i="22" s="1"/>
  <c r="G5" i="22"/>
  <c r="G4" i="22" s="1"/>
  <c r="C9" i="22"/>
  <c r="E9" i="22"/>
  <c r="G9" i="22"/>
  <c r="B5" i="22"/>
  <c r="D5" i="22"/>
  <c r="D4" i="22" s="1"/>
  <c r="F5" i="22"/>
  <c r="F4" i="22" s="1"/>
  <c r="B7" i="22"/>
  <c r="D7" i="22"/>
  <c r="F7" i="22"/>
  <c r="H7" i="22"/>
  <c r="B9" i="22"/>
  <c r="D9" i="22"/>
  <c r="F9" i="22"/>
  <c r="B11" i="22"/>
  <c r="D11" i="22"/>
  <c r="F11" i="22"/>
  <c r="H11" i="22"/>
  <c r="B15" i="22"/>
  <c r="C7" i="22"/>
  <c r="E7" i="22"/>
  <c r="C11" i="22"/>
  <c r="E11" i="22"/>
  <c r="C7" i="21"/>
  <c r="E7" i="21"/>
  <c r="G7" i="21"/>
  <c r="C13" i="21"/>
  <c r="E13" i="21"/>
  <c r="G13" i="21"/>
  <c r="B5" i="21"/>
  <c r="D5" i="21"/>
  <c r="D4" i="21" s="1"/>
  <c r="F5" i="21"/>
  <c r="F4" i="21" s="1"/>
  <c r="H5" i="21"/>
  <c r="H4" i="21" s="1"/>
  <c r="B7" i="21"/>
  <c r="D7" i="21"/>
  <c r="F7" i="21"/>
  <c r="B9" i="21"/>
  <c r="D9" i="21"/>
  <c r="F9" i="21"/>
  <c r="H9" i="21"/>
  <c r="B11" i="21"/>
  <c r="D11" i="21"/>
  <c r="F11" i="21"/>
  <c r="H11" i="21"/>
  <c r="B13" i="21"/>
  <c r="D13" i="21"/>
  <c r="F13" i="21"/>
  <c r="B15" i="21"/>
  <c r="C5" i="21"/>
  <c r="C4" i="21" s="1"/>
  <c r="E5" i="21"/>
  <c r="E4" i="21" s="1"/>
  <c r="C9" i="21"/>
  <c r="E9" i="21"/>
  <c r="C11" i="21"/>
  <c r="E11" i="21"/>
  <c r="C5" i="20"/>
  <c r="C4" i="20" s="1"/>
  <c r="G5" i="20"/>
  <c r="G4" i="20" s="1"/>
  <c r="C9" i="20"/>
  <c r="E9" i="20"/>
  <c r="G9" i="20"/>
  <c r="C13" i="20"/>
  <c r="E13" i="20"/>
  <c r="G13" i="20"/>
  <c r="B5" i="20"/>
  <c r="D5" i="20"/>
  <c r="D4" i="20" s="1"/>
  <c r="F5" i="20"/>
  <c r="F4" i="20" s="1"/>
  <c r="H5" i="20"/>
  <c r="H4" i="20" s="1"/>
  <c r="B7" i="20"/>
  <c r="D7" i="20"/>
  <c r="F7" i="20"/>
  <c r="H7" i="20"/>
  <c r="B9" i="20"/>
  <c r="D9" i="20"/>
  <c r="F9" i="20"/>
  <c r="B11" i="20"/>
  <c r="D11" i="20"/>
  <c r="F11" i="20"/>
  <c r="H11" i="20"/>
  <c r="B13" i="20"/>
  <c r="D13" i="20"/>
  <c r="F13" i="20"/>
  <c r="B15" i="20"/>
  <c r="C7" i="20"/>
  <c r="E7" i="20"/>
  <c r="C11" i="20"/>
  <c r="E11" i="20"/>
  <c r="C5" i="19"/>
  <c r="C4" i="19" s="1"/>
  <c r="E5" i="19"/>
  <c r="E4" i="19" s="1"/>
  <c r="G5" i="19"/>
  <c r="G4" i="19" s="1"/>
  <c r="C9" i="19"/>
  <c r="E9" i="19"/>
  <c r="G9" i="19"/>
  <c r="C13" i="19"/>
  <c r="E13" i="19"/>
  <c r="G13" i="19"/>
  <c r="B5" i="19"/>
  <c r="D5" i="19"/>
  <c r="D4" i="19" s="1"/>
  <c r="F5" i="19"/>
  <c r="F4" i="19" s="1"/>
  <c r="B7" i="19"/>
  <c r="D7" i="19"/>
  <c r="F7" i="19"/>
  <c r="H7" i="19"/>
  <c r="B9" i="19"/>
  <c r="D9" i="19"/>
  <c r="F9" i="19"/>
  <c r="B11" i="19"/>
  <c r="D11" i="19"/>
  <c r="F11" i="19"/>
  <c r="H11" i="19"/>
  <c r="B13" i="19"/>
  <c r="D13" i="19"/>
  <c r="F13" i="19"/>
  <c r="B15" i="19"/>
  <c r="C7" i="19"/>
  <c r="E7" i="19"/>
  <c r="C11" i="19"/>
  <c r="E11" i="19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17"/>
  <c r="C3" i="17" s="1"/>
  <c r="E4" i="17"/>
  <c r="E3" i="17" s="1"/>
  <c r="G4" i="17"/>
  <c r="G3" i="17" s="1"/>
  <c r="C8" i="17"/>
  <c r="E8" i="17"/>
  <c r="G8" i="17"/>
  <c r="C10" i="17"/>
  <c r="E10" i="17"/>
  <c r="G10" i="17"/>
  <c r="C14" i="17"/>
  <c r="B4" i="17"/>
  <c r="D4" i="17"/>
  <c r="D3" i="17" s="1"/>
  <c r="F4" i="17"/>
  <c r="F3" i="17" s="1"/>
  <c r="B6" i="17"/>
  <c r="D6" i="17"/>
  <c r="F6" i="17"/>
  <c r="H6" i="17"/>
  <c r="B8" i="17"/>
  <c r="D8" i="17"/>
  <c r="F8" i="17"/>
  <c r="B10" i="17"/>
  <c r="D10" i="17"/>
  <c r="F10" i="17"/>
  <c r="B12" i="17"/>
  <c r="D12" i="17"/>
  <c r="F12" i="17"/>
  <c r="H12" i="17"/>
  <c r="C6" i="17"/>
  <c r="E6" i="17"/>
  <c r="C12" i="17"/>
  <c r="E12" i="17"/>
  <c r="C4" i="16"/>
  <c r="C3" i="16" s="1"/>
  <c r="E4" i="16"/>
  <c r="E3" i="16" s="1"/>
  <c r="G4" i="16"/>
  <c r="G3" i="16" s="1"/>
  <c r="C8" i="16"/>
  <c r="E8" i="16"/>
  <c r="G8" i="16"/>
  <c r="C12" i="16"/>
  <c r="E12" i="16"/>
  <c r="G12" i="16"/>
  <c r="B4" i="16"/>
  <c r="D4" i="16"/>
  <c r="D3" i="16" s="1"/>
  <c r="F4" i="16"/>
  <c r="F3" i="16" s="1"/>
  <c r="B6" i="16"/>
  <c r="D6" i="16"/>
  <c r="F6" i="16"/>
  <c r="H6" i="16"/>
  <c r="B8" i="16"/>
  <c r="D8" i="16"/>
  <c r="F8" i="16"/>
  <c r="B10" i="16"/>
  <c r="D10" i="16"/>
  <c r="F10" i="16"/>
  <c r="H10" i="16"/>
  <c r="B12" i="16"/>
  <c r="D12" i="16"/>
  <c r="F12" i="16"/>
  <c r="B14" i="16"/>
  <c r="C6" i="16"/>
  <c r="E6" i="16"/>
  <c r="C10" i="16"/>
  <c r="E10" i="16"/>
  <c r="C4" i="15"/>
  <c r="C3" i="15" s="1"/>
  <c r="E4" i="15"/>
  <c r="E3" i="15" s="1"/>
  <c r="G4" i="15"/>
  <c r="G3" i="15" s="1"/>
  <c r="C8" i="15"/>
  <c r="E8" i="15"/>
  <c r="G8" i="15"/>
  <c r="C12" i="15"/>
  <c r="E12" i="15"/>
  <c r="G12" i="15"/>
  <c r="B4" i="15"/>
  <c r="D4" i="15"/>
  <c r="D3" i="15" s="1"/>
  <c r="F4" i="15"/>
  <c r="F3" i="15" s="1"/>
  <c r="B6" i="15"/>
  <c r="D6" i="15"/>
  <c r="F6" i="15"/>
  <c r="H6" i="15"/>
  <c r="B8" i="15"/>
  <c r="D8" i="15"/>
  <c r="F8" i="15"/>
  <c r="B10" i="15"/>
  <c r="D10" i="15"/>
  <c r="F10" i="15"/>
  <c r="H10" i="15"/>
  <c r="B12" i="15"/>
  <c r="D12" i="15"/>
  <c r="F12" i="15"/>
  <c r="B14" i="15"/>
  <c r="C6" i="15"/>
  <c r="E6" i="15"/>
  <c r="C10" i="15"/>
  <c r="E10" i="15"/>
  <c r="B4" i="14"/>
  <c r="B15" i="14" l="1" a="1"/>
  <c r="C15" i="14" s="1"/>
  <c r="B13" i="14" a="1"/>
  <c r="C13" i="14" s="1"/>
  <c r="B11" i="14" a="1"/>
  <c r="B11" i="14" s="1"/>
  <c r="B9" i="14" a="1"/>
  <c r="B9" i="14" s="1"/>
  <c r="B7" i="14" a="1"/>
  <c r="B7" i="14" s="1"/>
  <c r="B5" i="14" a="1"/>
  <c r="B5" i="14" s="1"/>
  <c r="E7" i="14" l="1"/>
  <c r="G7" i="14"/>
  <c r="C7" i="14"/>
  <c r="G11" i="14"/>
  <c r="E11" i="14"/>
  <c r="C11" i="14"/>
  <c r="H7" i="14"/>
  <c r="F7" i="14"/>
  <c r="D7" i="14"/>
  <c r="G9" i="14"/>
  <c r="C9" i="14"/>
  <c r="H11" i="14"/>
  <c r="F11" i="14"/>
  <c r="D11" i="14"/>
  <c r="E9" i="14"/>
  <c r="B15" i="14"/>
  <c r="H13" i="14"/>
  <c r="F13" i="14"/>
  <c r="D13" i="14"/>
  <c r="B13" i="14"/>
  <c r="G13" i="14"/>
  <c r="E13" i="14"/>
  <c r="H9" i="14"/>
  <c r="F9" i="14"/>
  <c r="D9" i="14"/>
  <c r="G5" i="14"/>
  <c r="G4" i="14" s="1"/>
  <c r="E5" i="14"/>
  <c r="E4" i="14" s="1"/>
  <c r="C5" i="14"/>
  <c r="C4" i="14" s="1"/>
  <c r="H5" i="14"/>
  <c r="H4" i="14" s="1"/>
  <c r="F5" i="14"/>
  <c r="F4" i="14" s="1"/>
  <c r="D5" i="14"/>
  <c r="D4" i="14" s="1"/>
</calcChain>
</file>

<file path=xl/sharedStrings.xml><?xml version="1.0" encoding="utf-8"?>
<sst xmlns="http://schemas.openxmlformats.org/spreadsheetml/2006/main" count="34" uniqueCount="11">
  <si>
    <t>Sunday</t>
  </si>
  <si>
    <t>Notes</t>
  </si>
  <si>
    <t xml:space="preserve"> </t>
  </si>
  <si>
    <t>Calendar Settings</t>
  </si>
  <si>
    <t>Year</t>
  </si>
  <si>
    <t>Week Start</t>
  </si>
  <si>
    <t>Updated 14th June 2021</t>
  </si>
  <si>
    <t>Updated October 2021</t>
  </si>
  <si>
    <t>Maintenance</t>
  </si>
  <si>
    <t>BCFRST</t>
  </si>
  <si>
    <t>FSRT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</si>
</sst>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d"/>
  </numFmts>
  <fonts count="27" x14ac:knownFonts="1">
    <font>
      <sz val="11"/>
      <color theme="1" tint="0.2499465926084170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1"/>
      <color rgb="FFFF000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0"/>
      <color theme="1" tint="0.14999847407452621"/>
      <name val="Century Gothic"/>
      <family val="2"/>
      <scheme val="minor"/>
    </font>
    <font>
      <sz val="10"/>
      <color theme="1"/>
      <name val="Century Gothic"/>
      <family val="1"/>
      <scheme val="minor"/>
    </font>
    <font>
      <b/>
      <sz val="12"/>
      <color theme="1" tint="0.14999847407452621"/>
      <name val="Century Gothic"/>
      <family val="2"/>
      <scheme val="minor"/>
    </font>
    <font>
      <sz val="12"/>
      <color theme="1" tint="0.14999847407452621"/>
      <name val="Century Gothic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</borders>
  <cellStyleXfs count="17">
    <xf numFmtId="0" fontId="0" fillId="0" borderId="0">
      <alignment vertical="top"/>
    </xf>
    <xf numFmtId="0" fontId="8" fillId="2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2" fillId="3" borderId="1" applyNumberFormat="0" applyAlignment="0" applyProtection="0"/>
    <xf numFmtId="0" fontId="3" fillId="4" borderId="2" applyNumberFormat="0" applyProtection="0">
      <alignment vertical="center"/>
    </xf>
    <xf numFmtId="0" fontId="4" fillId="0" borderId="0" applyFill="0" applyBorder="0" applyProtection="0">
      <alignment vertical="center"/>
    </xf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5" borderId="0" applyBorder="0" applyProtection="0">
      <alignment horizontal="left" vertical="top" wrapText="1" indent="1"/>
    </xf>
    <xf numFmtId="168" fontId="6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5" fillId="0" borderId="0">
      <alignment horizontal="left" indent="1"/>
    </xf>
    <xf numFmtId="0" fontId="7" fillId="0" borderId="0" applyFill="0" applyProtection="0"/>
    <xf numFmtId="0" fontId="11" fillId="0" borderId="0" applyFill="0" applyProtection="0"/>
  </cellStyleXfs>
  <cellXfs count="90">
    <xf numFmtId="0" fontId="0" fillId="0" borderId="0" xfId="0">
      <alignment vertical="top"/>
    </xf>
    <xf numFmtId="0" fontId="12" fillId="0" borderId="0" xfId="0" applyFont="1">
      <alignment vertical="top"/>
    </xf>
    <xf numFmtId="0" fontId="12" fillId="0" borderId="0" xfId="2" applyFont="1" applyFill="1" applyBorder="1" applyAlignment="1">
      <alignment vertical="center"/>
    </xf>
    <xf numFmtId="0" fontId="13" fillId="0" borderId="0" xfId="5" applyFont="1" applyFill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168" fontId="14" fillId="0" borderId="9" xfId="12" applyFont="1" applyBorder="1" applyAlignment="1">
      <alignment horizontal="right" vertical="center" indent="1"/>
    </xf>
    <xf numFmtId="168" fontId="14" fillId="0" borderId="9" xfId="13" applyNumberFormat="1" applyFont="1" applyFill="1" applyBorder="1" applyAlignment="1">
      <alignment horizontal="right" vertical="center" wrapText="1" indent="1"/>
    </xf>
    <xf numFmtId="0" fontId="16" fillId="6" borderId="4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8" fontId="14" fillId="0" borderId="9" xfId="12" applyFont="1" applyBorder="1" applyAlignment="1">
      <alignment horizontal="right" indent="1"/>
    </xf>
    <xf numFmtId="168" fontId="14" fillId="0" borderId="11" xfId="12" applyFont="1" applyBorder="1" applyAlignment="1">
      <alignment horizontal="right" indent="1"/>
    </xf>
    <xf numFmtId="0" fontId="15" fillId="0" borderId="10" xfId="0" applyFont="1" applyBorder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15" fillId="0" borderId="10" xfId="13" applyFont="1" applyFill="1" applyBorder="1" applyAlignment="1">
      <alignment horizontal="left" vertical="top" wrapText="1" indent="1"/>
    </xf>
    <xf numFmtId="0" fontId="12" fillId="0" borderId="8" xfId="16" applyFont="1" applyFill="1" applyBorder="1" applyAlignment="1">
      <alignment horizontal="center" vertical="center"/>
    </xf>
    <xf numFmtId="0" fontId="12" fillId="0" borderId="8" xfId="14" applyFont="1" applyBorder="1" applyAlignment="1">
      <alignment horizontal="center" vertical="center"/>
    </xf>
    <xf numFmtId="0" fontId="16" fillId="7" borderId="4" xfId="2" applyFont="1" applyFill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0" fontId="16" fillId="7" borderId="6" xfId="2" applyFont="1" applyFill="1" applyBorder="1" applyAlignment="1">
      <alignment horizontal="center" vertical="center"/>
    </xf>
    <xf numFmtId="0" fontId="16" fillId="8" borderId="4" xfId="2" applyFont="1" applyFill="1" applyBorder="1" applyAlignment="1">
      <alignment horizontal="center" vertical="center"/>
    </xf>
    <xf numFmtId="0" fontId="16" fillId="8" borderId="5" xfId="2" applyFont="1" applyFill="1" applyBorder="1" applyAlignment="1">
      <alignment horizontal="center" vertical="center"/>
    </xf>
    <xf numFmtId="0" fontId="16" fillId="8" borderId="6" xfId="2" applyFont="1" applyFill="1" applyBorder="1" applyAlignment="1">
      <alignment horizontal="center" vertical="center"/>
    </xf>
    <xf numFmtId="168" fontId="14" fillId="0" borderId="14" xfId="12" applyFont="1" applyBorder="1" applyAlignment="1">
      <alignment horizontal="right" indent="1"/>
    </xf>
    <xf numFmtId="0" fontId="15" fillId="0" borderId="15" xfId="13" applyFont="1" applyFill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168" fontId="14" fillId="0" borderId="14" xfId="13" applyNumberFormat="1" applyFont="1" applyFill="1" applyBorder="1" applyAlignment="1">
      <alignment horizontal="right" vertical="center" wrapText="1" indent="1"/>
    </xf>
    <xf numFmtId="168" fontId="14" fillId="0" borderId="14" xfId="12" applyFont="1" applyBorder="1" applyAlignment="1">
      <alignment horizontal="right" vertical="center" indent="1"/>
    </xf>
    <xf numFmtId="0" fontId="16" fillId="9" borderId="4" xfId="2" applyFont="1" applyFill="1" applyBorder="1" applyAlignment="1">
      <alignment horizontal="center" vertical="center"/>
    </xf>
    <xf numFmtId="0" fontId="16" fillId="9" borderId="5" xfId="2" applyFont="1" applyFill="1" applyBorder="1" applyAlignment="1">
      <alignment horizontal="center" vertical="center"/>
    </xf>
    <xf numFmtId="0" fontId="16" fillId="9" borderId="6" xfId="2" applyFont="1" applyFill="1" applyBorder="1" applyAlignment="1">
      <alignment horizontal="center" vertical="center"/>
    </xf>
    <xf numFmtId="168" fontId="14" fillId="0" borderId="20" xfId="12" applyFont="1" applyBorder="1" applyAlignment="1">
      <alignment horizontal="right" indent="1"/>
    </xf>
    <xf numFmtId="0" fontId="15" fillId="0" borderId="21" xfId="13" applyFont="1" applyFill="1" applyBorder="1" applyAlignment="1">
      <alignment horizontal="left" vertical="top" wrapText="1" indent="1"/>
    </xf>
    <xf numFmtId="0" fontId="15" fillId="0" borderId="21" xfId="0" applyFont="1" applyBorder="1" applyAlignment="1">
      <alignment horizontal="left" vertical="top" wrapText="1" indent="1"/>
    </xf>
    <xf numFmtId="168" fontId="14" fillId="0" borderId="20" xfId="13" applyNumberFormat="1" applyFont="1" applyFill="1" applyBorder="1" applyAlignment="1">
      <alignment horizontal="right" vertical="center" wrapText="1" indent="1"/>
    </xf>
    <xf numFmtId="168" fontId="14" fillId="0" borderId="20" xfId="12" applyFont="1" applyBorder="1" applyAlignment="1">
      <alignment horizontal="right" vertical="center" indent="1"/>
    </xf>
    <xf numFmtId="168" fontId="14" fillId="0" borderId="26" xfId="12" applyFont="1" applyBorder="1" applyAlignment="1">
      <alignment horizontal="right" indent="1"/>
    </xf>
    <xf numFmtId="0" fontId="15" fillId="0" borderId="27" xfId="13" applyFont="1" applyFill="1" applyBorder="1" applyAlignment="1">
      <alignment horizontal="left" vertical="top" wrapText="1" indent="1"/>
    </xf>
    <xf numFmtId="0" fontId="15" fillId="0" borderId="27" xfId="0" applyFont="1" applyBorder="1" applyAlignment="1">
      <alignment horizontal="left" vertical="top" wrapText="1" indent="1"/>
    </xf>
    <xf numFmtId="168" fontId="14" fillId="0" borderId="26" xfId="13" applyNumberFormat="1" applyFont="1" applyFill="1" applyBorder="1" applyAlignment="1">
      <alignment horizontal="right" vertical="center" wrapText="1" indent="1"/>
    </xf>
    <xf numFmtId="168" fontId="14" fillId="0" borderId="26" xfId="12" applyFont="1" applyBorder="1" applyAlignment="1">
      <alignment horizontal="right" vertical="center" indent="1"/>
    </xf>
    <xf numFmtId="0" fontId="22" fillId="0" borderId="0" xfId="0" applyFont="1" applyAlignment="1"/>
    <xf numFmtId="0" fontId="0" fillId="0" borderId="0" xfId="0" applyAlignment="1"/>
    <xf numFmtId="0" fontId="21" fillId="0" borderId="0" xfId="0" applyFont="1" applyAlignment="1"/>
    <xf numFmtId="0" fontId="24" fillId="0" borderId="10" xfId="13" applyFont="1" applyFill="1" applyBorder="1" applyAlignment="1">
      <alignment horizontal="left" vertical="top" wrapText="1" indent="1"/>
    </xf>
    <xf numFmtId="0" fontId="12" fillId="0" borderId="15" xfId="0" applyFont="1" applyBorder="1" applyAlignment="1">
      <alignment horizontal="left" vertical="top" wrapText="1" indent="1"/>
    </xf>
    <xf numFmtId="0" fontId="14" fillId="0" borderId="15" xfId="0" applyFont="1" applyBorder="1" applyAlignment="1">
      <alignment horizontal="left" vertical="top" wrapText="1" indent="1"/>
    </xf>
    <xf numFmtId="0" fontId="14" fillId="0" borderId="15" xfId="13" applyFont="1" applyFill="1" applyBorder="1" applyAlignment="1">
      <alignment horizontal="left" vertical="top" wrapText="1" indent="1"/>
    </xf>
    <xf numFmtId="0" fontId="25" fillId="0" borderId="15" xfId="0" applyFont="1" applyBorder="1" applyAlignment="1">
      <alignment horizontal="left" vertical="top" wrapText="1" indent="1"/>
    </xf>
    <xf numFmtId="0" fontId="25" fillId="0" borderId="15" xfId="13" applyFont="1" applyFill="1" applyBorder="1" applyAlignment="1">
      <alignment horizontal="left" vertical="top" wrapText="1" indent="1"/>
    </xf>
    <xf numFmtId="0" fontId="26" fillId="0" borderId="15" xfId="0" applyFont="1" applyBorder="1" applyAlignment="1">
      <alignment horizontal="left" vertical="top" wrapText="1" indent="1"/>
    </xf>
    <xf numFmtId="0" fontId="26" fillId="0" borderId="15" xfId="13" applyFont="1" applyFill="1" applyBorder="1" applyAlignment="1">
      <alignment horizontal="left" vertical="top" wrapText="1" indent="1"/>
    </xf>
    <xf numFmtId="0" fontId="14" fillId="0" borderId="21" xfId="0" applyFont="1" applyBorder="1" applyAlignment="1">
      <alignment horizontal="left" vertical="top" wrapText="1" indent="1"/>
    </xf>
    <xf numFmtId="0" fontId="14" fillId="0" borderId="21" xfId="13" applyFont="1" applyFill="1" applyBorder="1" applyAlignment="1">
      <alignment horizontal="left" vertical="top" wrapText="1" indent="1"/>
    </xf>
    <xf numFmtId="0" fontId="14" fillId="10" borderId="21" xfId="13" applyFont="1" applyFill="1" applyBorder="1" applyAlignment="1">
      <alignment horizontal="left" vertical="top" wrapText="1" indent="1"/>
    </xf>
    <xf numFmtId="0" fontId="14" fillId="0" borderId="27" xfId="13" applyFont="1" applyFill="1" applyBorder="1" applyAlignment="1">
      <alignment horizontal="left" vertical="top" wrapText="1" indent="1"/>
    </xf>
    <xf numFmtId="0" fontId="14" fillId="0" borderId="27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horizontal="left" vertical="top" wrapText="1" indent="1"/>
    </xf>
    <xf numFmtId="0" fontId="14" fillId="0" borderId="10" xfId="13" applyFont="1" applyFill="1" applyBorder="1" applyAlignment="1">
      <alignment horizontal="left" vertical="top" wrapText="1" indent="1"/>
    </xf>
    <xf numFmtId="0" fontId="23" fillId="0" borderId="10" xfId="0" applyFont="1" applyBorder="1" applyAlignment="1">
      <alignment horizontal="left" vertical="top" wrapText="1" indent="1"/>
    </xf>
    <xf numFmtId="0" fontId="23" fillId="0" borderId="10" xfId="13" applyFont="1" applyFill="1" applyBorder="1" applyAlignment="1">
      <alignment horizontal="left" vertical="top" wrapText="1" indent="1"/>
    </xf>
    <xf numFmtId="0" fontId="25" fillId="0" borderId="21" xfId="0" applyFont="1" applyBorder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17" fillId="0" borderId="0" xfId="5" applyFont="1" applyFill="1" applyBorder="1">
      <alignment vertical="center"/>
    </xf>
    <xf numFmtId="0" fontId="12" fillId="0" borderId="13" xfId="11" applyFont="1" applyFill="1" applyBorder="1" applyAlignment="1">
      <alignment horizontal="left" vertical="center" wrapText="1" indent="1"/>
    </xf>
    <xf numFmtId="0" fontId="12" fillId="0" borderId="11" xfId="11" applyFont="1" applyFill="1" applyBorder="1" applyAlignment="1">
      <alignment horizontal="left" vertical="center" wrapText="1" indent="1"/>
    </xf>
    <xf numFmtId="0" fontId="15" fillId="0" borderId="7" xfId="11" applyFont="1" applyFill="1" applyBorder="1">
      <alignment horizontal="left" vertical="top" wrapText="1" indent="1"/>
    </xf>
    <xf numFmtId="0" fontId="15" fillId="0" borderId="12" xfId="11" applyFont="1" applyFill="1" applyBorder="1">
      <alignment horizontal="left" vertical="top" wrapText="1" indent="1"/>
    </xf>
    <xf numFmtId="0" fontId="16" fillId="6" borderId="0" xfId="15" applyFont="1" applyFill="1" applyAlignment="1">
      <alignment horizontal="center" vertical="center"/>
    </xf>
    <xf numFmtId="0" fontId="18" fillId="0" borderId="0" xfId="5" applyFont="1" applyFill="1" applyBorder="1">
      <alignment vertical="center"/>
    </xf>
    <xf numFmtId="0" fontId="12" fillId="0" borderId="18" xfId="11" applyFont="1" applyFill="1" applyBorder="1" applyAlignment="1">
      <alignment horizontal="left" vertical="center" wrapText="1" indent="1"/>
    </xf>
    <xf numFmtId="0" fontId="12" fillId="0" borderId="19" xfId="11" applyFont="1" applyFill="1" applyBorder="1" applyAlignment="1">
      <alignment horizontal="left" vertical="center" wrapText="1" indent="1"/>
    </xf>
    <xf numFmtId="0" fontId="15" fillId="0" borderId="16" xfId="11" applyFont="1" applyFill="1" applyBorder="1">
      <alignment horizontal="left" vertical="top" wrapText="1" indent="1"/>
    </xf>
    <xf numFmtId="0" fontId="15" fillId="0" borderId="17" xfId="11" applyFont="1" applyFill="1" applyBorder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2" fillId="0" borderId="24" xfId="11" applyFont="1" applyFill="1" applyBorder="1" applyAlignment="1">
      <alignment horizontal="left" vertical="center" wrapText="1" indent="1"/>
    </xf>
    <xf numFmtId="0" fontId="12" fillId="0" borderId="25" xfId="11" applyFont="1" applyFill="1" applyBorder="1" applyAlignment="1">
      <alignment horizontal="left" vertical="center" wrapText="1" indent="1"/>
    </xf>
    <xf numFmtId="0" fontId="14" fillId="0" borderId="22" xfId="11" applyFont="1" applyFill="1" applyBorder="1">
      <alignment horizontal="left" vertical="top" wrapText="1" indent="1"/>
    </xf>
    <xf numFmtId="0" fontId="14" fillId="0" borderId="23" xfId="11" applyFont="1" applyFill="1" applyBorder="1">
      <alignment horizontal="left" vertical="top" wrapText="1" indent="1"/>
    </xf>
    <xf numFmtId="0" fontId="15" fillId="0" borderId="22" xfId="11" applyFont="1" applyFill="1" applyBorder="1">
      <alignment horizontal="left" vertical="top" wrapText="1" indent="1"/>
    </xf>
    <xf numFmtId="0" fontId="15" fillId="0" borderId="23" xfId="11" applyFont="1" applyFill="1" applyBorder="1">
      <alignment horizontal="left" vertical="top" wrapText="1" indent="1"/>
    </xf>
    <xf numFmtId="0" fontId="19" fillId="0" borderId="0" xfId="5" applyFont="1" applyFill="1" applyBorder="1">
      <alignment vertical="center"/>
    </xf>
    <xf numFmtId="0" fontId="12" fillId="0" borderId="30" xfId="11" applyFont="1" applyFill="1" applyBorder="1" applyAlignment="1">
      <alignment horizontal="left" vertical="center" wrapText="1" indent="1"/>
    </xf>
    <xf numFmtId="0" fontId="12" fillId="0" borderId="31" xfId="11" applyFont="1" applyFill="1" applyBorder="1" applyAlignment="1">
      <alignment horizontal="left" vertical="center" wrapText="1" indent="1"/>
    </xf>
    <xf numFmtId="0" fontId="15" fillId="0" borderId="28" xfId="11" applyFont="1" applyFill="1" applyBorder="1">
      <alignment horizontal="left" vertical="top" wrapText="1" indent="1"/>
    </xf>
    <xf numFmtId="0" fontId="15" fillId="0" borderId="29" xfId="11" applyFont="1" applyFill="1" applyBorder="1">
      <alignment horizontal="left" vertical="top" wrapText="1" indent="1"/>
    </xf>
    <xf numFmtId="0" fontId="14" fillId="0" borderId="28" xfId="11" applyFont="1" applyFill="1" applyBorder="1">
      <alignment horizontal="left" vertical="top" wrapText="1" indent="1"/>
    </xf>
    <xf numFmtId="0" fontId="14" fillId="0" borderId="29" xfId="11" applyFont="1" applyFill="1" applyBorder="1">
      <alignment horizontal="left" vertical="top" wrapText="1" indent="1"/>
    </xf>
    <xf numFmtId="0" fontId="15" fillId="0" borderId="15" xfId="0" applyFont="1" applyFill="1" applyBorder="1" applyAlignment="1">
      <alignment horizontal="left" vertical="top" wrapText="1" indent="1"/>
    </xf>
  </cellXfs>
  <cellStyles count="17">
    <cellStyle name="40% - Accent1" xfId="1" builtinId="31" customBuiltin="1"/>
    <cellStyle name="Accent1" xfId="3" builtinId="29" customBuiltin="1"/>
    <cellStyle name="Accent5" xfId="4" builtinId="45" customBuiltin="1"/>
    <cellStyle name="Banded" xfId="13" xr:uid="{00000000-0005-0000-0000-000003000000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2" xr:uid="{00000000-0005-0000-0000-000008000000}"/>
    <cellStyle name="Heading 1" xfId="2" builtinId="16" customBuiltin="1"/>
    <cellStyle name="Heading 2" xfId="15" builtinId="17" customBuiltin="1"/>
    <cellStyle name="Heading 3" xfId="16" builtinId="18" customBuiltin="1"/>
    <cellStyle name="Heading 4" xfId="11" builtinId="19" customBuiltin="1"/>
    <cellStyle name="Normal" xfId="0" builtinId="0" customBuiltin="1"/>
    <cellStyle name="Percent" xfId="10" builtinId="5" customBuiltin="1"/>
    <cellStyle name="Settings Entry" xfId="14" xr:uid="{00000000-0005-0000-0000-00000F000000}"/>
    <cellStyle name="Title" xfId="5" builtinId="15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Fall" title="Header Fall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2" name="Picture 1" descr="Photo collage of word: Spring" title="Header Spri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Spring" title="Header Spri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Spring" title="Header Spri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Summer" title="Header Summe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4" name="Picture 3" descr="Photo collage of word: Summer" title="Header Summer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4" name="Picture 3" descr="Photo collage of word: Summer" title="Header Summe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Fall" title="Header Fall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B2:L16"/>
  <sheetViews>
    <sheetView showGridLines="0" tabSelected="1" zoomScaleNormal="100" workbookViewId="0">
      <selection activeCell="B14" sqref="B14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2" width="12.19921875" style="1" customWidth="1"/>
    <col min="13" max="13" width="1.59765625" style="1" customWidth="1"/>
    <col min="14" max="16384" width="8.69921875" style="1"/>
  </cols>
  <sheetData>
    <row r="2" spans="2:12" ht="9" customHeight="1" x14ac:dyDescent="0.25">
      <c r="I2" s="1" t="s">
        <v>2</v>
      </c>
    </row>
    <row r="3" spans="2:12" ht="96" customHeight="1" x14ac:dyDescent="0.25">
      <c r="B3" s="64" t="str">
        <f>"January "&amp;CalendarYear</f>
        <v>January 2024</v>
      </c>
      <c r="C3" s="64"/>
      <c r="D3" s="64"/>
      <c r="E3" s="2"/>
      <c r="F3" s="2"/>
      <c r="G3" s="2"/>
      <c r="H3" s="3"/>
    </row>
    <row r="4" spans="2:12" s="10" customFormat="1" ht="24" customHeight="1" x14ac:dyDescent="0.25">
      <c r="B4" s="7" t="str">
        <f>WeekStart</f>
        <v>Sunday</v>
      </c>
      <c r="C4" s="8" t="str">
        <f t="shared" ref="C4:H4" si="0">TEXT(C5,"dddd")</f>
        <v>Monday</v>
      </c>
      <c r="D4" s="8" t="str">
        <f t="shared" si="0"/>
        <v>Tuesday</v>
      </c>
      <c r="E4" s="8" t="str">
        <f t="shared" si="0"/>
        <v>Wednesday</v>
      </c>
      <c r="F4" s="8" t="str">
        <f t="shared" si="0"/>
        <v>Thursday</v>
      </c>
      <c r="G4" s="8" t="str">
        <f t="shared" si="0"/>
        <v>Friday</v>
      </c>
      <c r="H4" s="9" t="str">
        <f t="shared" si="0"/>
        <v>Saturday</v>
      </c>
      <c r="K4" s="69" t="s">
        <v>3</v>
      </c>
      <c r="L4" s="69"/>
    </row>
    <row r="5" spans="2:12" s="4" customFormat="1" ht="24" customHeight="1" x14ac:dyDescent="0.25">
      <c r="B5" s="11">
        <f t="array" ref="B5:H5">DaysAndWeeks+DATE(CalendarYear,1,1)-WEEKDAY(DATE(CalendarYear,1,1),(WeekStart="Monday")+1)+1</f>
        <v>45291</v>
      </c>
      <c r="C5" s="11">
        <v>45292</v>
      </c>
      <c r="D5" s="11">
        <v>45293</v>
      </c>
      <c r="E5" s="11">
        <v>45294</v>
      </c>
      <c r="F5" s="11">
        <v>45295</v>
      </c>
      <c r="G5" s="11">
        <v>45296</v>
      </c>
      <c r="H5" s="12">
        <v>45297</v>
      </c>
      <c r="K5" s="16" t="s">
        <v>4</v>
      </c>
      <c r="L5" s="16" t="s">
        <v>5</v>
      </c>
    </row>
    <row r="6" spans="2:12" s="14" customFormat="1" ht="56.1" customHeight="1" x14ac:dyDescent="0.25">
      <c r="B6" s="13"/>
      <c r="C6" s="13"/>
      <c r="D6" s="13"/>
      <c r="E6" s="13"/>
      <c r="F6" s="13"/>
      <c r="G6" s="13"/>
      <c r="H6" s="13"/>
      <c r="K6" s="17">
        <v>2024</v>
      </c>
      <c r="L6" s="17" t="s">
        <v>0</v>
      </c>
    </row>
    <row r="7" spans="2:12" s="4" customFormat="1" ht="24" customHeight="1" x14ac:dyDescent="0.25">
      <c r="B7" s="6">
        <f t="array" ref="B7:H7">DaysAndWeeks+DATE(CalendarYear,1,1)-WEEKDAY(DATE(CalendarYear,1,1),(WeekStart="Monday")+1)+8</f>
        <v>45298</v>
      </c>
      <c r="C7" s="6">
        <v>45299</v>
      </c>
      <c r="D7" s="6">
        <v>45300</v>
      </c>
      <c r="E7" s="6">
        <v>45301</v>
      </c>
      <c r="F7" s="6">
        <v>45302</v>
      </c>
      <c r="G7" s="6">
        <v>45303</v>
      </c>
      <c r="H7" s="6">
        <v>45304</v>
      </c>
    </row>
    <row r="8" spans="2:12" s="14" customFormat="1" ht="56.1" customHeight="1" x14ac:dyDescent="0.25">
      <c r="B8" s="15"/>
      <c r="C8" s="15"/>
      <c r="D8" s="15"/>
      <c r="E8" s="15"/>
      <c r="F8" s="15"/>
      <c r="G8" s="15"/>
      <c r="H8" s="15"/>
    </row>
    <row r="9" spans="2:12" s="4" customFormat="1" ht="24" customHeight="1" x14ac:dyDescent="0.25">
      <c r="B9" s="5">
        <f t="array" ref="B9:H9">DaysAndWeeks+DATE(CalendarYear,1,1)-WEEKDAY(DATE(CalendarYear,1,1),(WeekStart="Monday")+1)+15</f>
        <v>45305</v>
      </c>
      <c r="C9" s="5">
        <v>45306</v>
      </c>
      <c r="D9" s="5">
        <v>45307</v>
      </c>
      <c r="E9" s="5">
        <v>45308</v>
      </c>
      <c r="F9" s="5">
        <v>45309</v>
      </c>
      <c r="G9" s="5">
        <v>45310</v>
      </c>
      <c r="H9" s="5">
        <v>45311</v>
      </c>
    </row>
    <row r="10" spans="2:12" s="14" customFormat="1" ht="56.1" customHeight="1" x14ac:dyDescent="0.25">
      <c r="B10" s="13"/>
      <c r="C10" s="13"/>
      <c r="D10" s="13"/>
      <c r="E10" s="13"/>
      <c r="F10" s="13"/>
      <c r="G10" s="13"/>
      <c r="H10" s="15"/>
    </row>
    <row r="11" spans="2:12" s="4" customFormat="1" ht="24" customHeight="1" x14ac:dyDescent="0.25">
      <c r="B11" s="6">
        <f t="array" ref="B11:H11">DaysAndWeeks+DATE(CalendarYear,1,1)-WEEKDAY(DATE(CalendarYear,1,1),(WeekStart="Monday")+1)+22</f>
        <v>45312</v>
      </c>
      <c r="C11" s="6">
        <v>45313</v>
      </c>
      <c r="D11" s="6">
        <v>45314</v>
      </c>
      <c r="E11" s="6">
        <v>45315</v>
      </c>
      <c r="F11" s="6">
        <v>45316</v>
      </c>
      <c r="G11" s="6">
        <v>45317</v>
      </c>
      <c r="H11" s="6">
        <v>45318</v>
      </c>
    </row>
    <row r="12" spans="2:12" s="14" customFormat="1" ht="56.1" customHeight="1" x14ac:dyDescent="0.25">
      <c r="B12" s="15"/>
      <c r="C12" s="15"/>
      <c r="D12" s="15"/>
      <c r="E12" s="15"/>
      <c r="F12" s="15"/>
      <c r="G12" s="15"/>
      <c r="H12" s="15"/>
    </row>
    <row r="13" spans="2:12" s="4" customFormat="1" ht="24" customHeight="1" x14ac:dyDescent="0.25">
      <c r="B13" s="5">
        <f t="array" ref="B13:H13">DaysAndWeeks+DATE(CalendarYear,1,1)-WEEKDAY(DATE(CalendarYear,1,1),(WeekStart="Monday")+1)+29</f>
        <v>45319</v>
      </c>
      <c r="C13" s="5">
        <v>45320</v>
      </c>
      <c r="D13" s="5">
        <v>45321</v>
      </c>
      <c r="E13" s="5">
        <v>45322</v>
      </c>
      <c r="F13" s="5">
        <v>45323</v>
      </c>
      <c r="G13" s="5">
        <v>45324</v>
      </c>
      <c r="H13" s="5">
        <v>45325</v>
      </c>
    </row>
    <row r="14" spans="2:12" s="14" customFormat="1" ht="56.1" customHeight="1" x14ac:dyDescent="0.25">
      <c r="B14" s="15"/>
      <c r="C14" s="13"/>
      <c r="D14" s="13"/>
      <c r="E14" s="60"/>
      <c r="F14" s="13"/>
      <c r="G14" s="13"/>
      <c r="H14" s="13"/>
    </row>
    <row r="15" spans="2:12" s="4" customFormat="1" ht="24" customHeight="1" x14ac:dyDescent="0.25">
      <c r="B15" s="6">
        <f t="array" ref="B15:C15">DaysAndWeeks+DATE(CalendarYear,1,1)-WEEKDAY(DATE(CalendarYear,1,1),(WeekStart="Monday")+1)+36</f>
        <v>45326</v>
      </c>
      <c r="C15" s="6">
        <v>45327</v>
      </c>
      <c r="D15" s="65" t="s">
        <v>1</v>
      </c>
      <c r="E15" s="65"/>
      <c r="F15" s="65"/>
      <c r="G15" s="65"/>
      <c r="H15" s="66"/>
    </row>
    <row r="16" spans="2:12" s="14" customFormat="1" ht="56.1" customHeight="1" x14ac:dyDescent="0.25">
      <c r="B16" s="15" t="s">
        <v>8</v>
      </c>
      <c r="C16" s="15"/>
      <c r="D16" s="67"/>
      <c r="E16" s="67"/>
      <c r="F16" s="67"/>
      <c r="G16" s="67"/>
      <c r="H16" s="68"/>
    </row>
  </sheetData>
  <mergeCells count="4">
    <mergeCell ref="B3:D3"/>
    <mergeCell ref="D15:H15"/>
    <mergeCell ref="D16:H16"/>
    <mergeCell ref="K4:L4"/>
  </mergeCells>
  <phoneticPr fontId="1" type="noConversion"/>
  <conditionalFormatting sqref="B13:H13 B15:C15">
    <cfRule type="expression" dxfId="23" priority="24">
      <formula>AND(DAY(B13)&gt;=1,DAY(B13)&lt;=15)</formula>
    </cfRule>
  </conditionalFormatting>
  <conditionalFormatting sqref="B5:G5">
    <cfRule type="expression" dxfId="22" priority="23">
      <formula>DAY(B5)&gt;8</formula>
    </cfRule>
  </conditionalFormatting>
  <dataValidations count="13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drop-down list, press DOWN ARROW then ENTER to make selection" sqref="L6" xr:uid="{00000000-0002-0000-0000-000000000000}">
      <formula1>"Sunday, Monday"</formula1>
    </dataValidation>
    <dataValidation allowBlank="1" showInputMessage="1" showErrorMessage="1" prompt="Create a custom one-month calendar in this workbook. Customize year and starting day of the week for all months with this January worksheet. Each month is on a separate worksheet." sqref="A2" xr:uid="{00000000-0002-0000-0000-000001000000}"/>
    <dataValidation allowBlank="1" showInputMessage="1" showErrorMessage="1" prompt="Enter year in cell below" sqref="K5" xr:uid="{00000000-0002-0000-0000-000002000000}"/>
    <dataValidation allowBlank="1" showInputMessage="1" showErrorMessage="1" prompt="Select week start day in cell below" sqref="L5" xr:uid="{00000000-0002-0000-0000-000003000000}"/>
    <dataValidation allowBlank="1" showInputMessage="1" showErrorMessage="1" prompt="Enter year in this cell" sqref="K6" xr:uid="{00000000-0002-0000-0000-000004000000}"/>
    <dataValidation allowBlank="1" showInputMessage="1" showErrorMessage="1" prompt="This row contains weekday names for this calendar. This cell contains the starting day of the week. To change week start day, enter a new weekday in cell L5, in this worksheet." sqref="B4" xr:uid="{00000000-0002-0000-0000-000005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000-000006000000}"/>
    <dataValidation allowBlank="1" showInputMessage="1" showErrorMessage="1" prompt="The year in this cell is automatically updated based on the year entered in cell K5. Calendar below has dates for previous and next month with lighter font shade." sqref="B3:D3" xr:uid="{00000000-0002-0000-0000-000007000000}"/>
    <dataValidation allowBlank="1" showInputMessage="1" showErrorMessage="1" prompt="Automatically determined weekday" sqref="C4:H4" xr:uid="{00000000-0002-0000-0000-000008000000}"/>
    <dataValidation allowBlank="1" showInputMessage="1" showErrorMessage="1" prompt="This row &amp; rows 7, 9, 11, 13, &amp; 15 are cells for entering daily notes related to the calendar day in the cell above." sqref="B6" xr:uid="{00000000-0002-0000-0000-000009000000}"/>
    <dataValidation allowBlank="1" showInputMessage="1" prompt="Enter monthly Notes in this cell" sqref="D16:H16" xr:uid="{00000000-0002-0000-0000-00000A000000}"/>
    <dataValidation allowBlank="1" showInputMessage="1" prompt="Enter monthly Notes in cell below" sqref="D15:H15" xr:uid="{00000000-0002-0000-0000-00000B000000}"/>
    <dataValidation allowBlank="1" showInputMessage="1" showErrorMessage="1" prompt="Enter year and select calendar start day in cells below. These Calendar Settings cells will not print" sqref="K4" xr:uid="{00000000-0002-0000-0000-00000C000000}"/>
  </dataValidations>
  <printOptions horizontalCentered="1"/>
  <pageMargins left="0.25" right="0.25" top="0.5" bottom="0.5" header="0.3" footer="0.3"/>
  <pageSetup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B1:O15"/>
  <sheetViews>
    <sheetView showGridLines="0" topLeftCell="A3" workbookViewId="0">
      <selection activeCell="B9" sqref="B9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5" ht="22.8" customHeight="1" x14ac:dyDescent="0.25">
      <c r="B1" s="1" t="s">
        <v>7</v>
      </c>
      <c r="I1" s="1" t="s">
        <v>2</v>
      </c>
    </row>
    <row r="2" spans="2:15" ht="96" customHeight="1" x14ac:dyDescent="0.25">
      <c r="B2" s="82" t="str">
        <f>"October "&amp;CalendarYear</f>
        <v>October 2024</v>
      </c>
      <c r="C2" s="82"/>
      <c r="D2" s="82"/>
      <c r="E2" s="2"/>
      <c r="F2" s="2"/>
      <c r="G2" s="2"/>
      <c r="H2" s="3"/>
    </row>
    <row r="3" spans="2:15" s="10" customFormat="1" ht="24" customHeight="1" x14ac:dyDescent="0.25">
      <c r="B3" s="18" t="str">
        <f>WeekStart</f>
        <v>Sunday</v>
      </c>
      <c r="C3" s="19" t="str">
        <f t="shared" ref="C3:H3" si="0">TEXT(C4,"dddd")</f>
        <v>Monday</v>
      </c>
      <c r="D3" s="19" t="str">
        <f t="shared" si="0"/>
        <v>Tuesday</v>
      </c>
      <c r="E3" s="19" t="str">
        <f t="shared" si="0"/>
        <v>Wednesday</v>
      </c>
      <c r="F3" s="19" t="str">
        <f t="shared" si="0"/>
        <v>Thursday</v>
      </c>
      <c r="G3" s="19" t="str">
        <f t="shared" si="0"/>
        <v>Friday</v>
      </c>
      <c r="H3" s="20" t="str">
        <f t="shared" si="0"/>
        <v>Saturday</v>
      </c>
    </row>
    <row r="4" spans="2:15" s="4" customFormat="1" ht="24" customHeight="1" x14ac:dyDescent="0.25">
      <c r="B4" s="37">
        <f t="array" ref="B4:H4">DaysAndWeeks+DATE(CalendarYear,10,1)-WEEKDAY(DATE(CalendarYear,10,1),(WeekStart="Monday")+1)+1</f>
        <v>45564</v>
      </c>
      <c r="C4" s="37">
        <v>45565</v>
      </c>
      <c r="D4" s="37">
        <v>45566</v>
      </c>
      <c r="E4" s="37">
        <v>45567</v>
      </c>
      <c r="F4" s="37">
        <v>45568</v>
      </c>
      <c r="G4" s="37">
        <v>45569</v>
      </c>
      <c r="H4" s="37">
        <v>45570</v>
      </c>
      <c r="K4" s="1"/>
      <c r="L4" s="42"/>
      <c r="M4" s="43"/>
      <c r="N4" s="1"/>
      <c r="O4" s="1"/>
    </row>
    <row r="5" spans="2:15" s="14" customFormat="1" ht="56.1" customHeight="1" x14ac:dyDescent="0.25">
      <c r="B5" s="57"/>
      <c r="C5" s="57"/>
      <c r="D5" s="57"/>
      <c r="E5" s="57"/>
      <c r="F5" s="57"/>
      <c r="G5" s="57"/>
      <c r="H5" s="57"/>
      <c r="K5" s="1"/>
      <c r="L5" s="43"/>
      <c r="M5" s="43"/>
      <c r="N5" s="1"/>
      <c r="O5" s="1"/>
    </row>
    <row r="6" spans="2:15" s="4" customFormat="1" ht="24" customHeight="1" x14ac:dyDescent="0.25">
      <c r="B6" s="40">
        <f t="array" ref="B6:H6">DaysAndWeeks+DATE(CalendarYear,10,1)-WEEKDAY(DATE(CalendarYear,10,1),(WeekStart="Monday")+1)+8</f>
        <v>45571</v>
      </c>
      <c r="C6" s="40">
        <v>45572</v>
      </c>
      <c r="D6" s="40">
        <v>45573</v>
      </c>
      <c r="E6" s="40">
        <v>45574</v>
      </c>
      <c r="F6" s="40">
        <v>45575</v>
      </c>
      <c r="G6" s="40">
        <v>45576</v>
      </c>
      <c r="H6" s="40">
        <v>45577</v>
      </c>
      <c r="K6" s="1"/>
      <c r="L6" s="43"/>
      <c r="M6" s="43"/>
      <c r="N6" s="1"/>
      <c r="O6" s="1"/>
    </row>
    <row r="7" spans="2:15" s="14" customFormat="1" ht="56.1" customHeight="1" x14ac:dyDescent="0.25">
      <c r="B7" s="56"/>
      <c r="C7" s="56"/>
      <c r="D7" s="56"/>
      <c r="E7" s="56"/>
      <c r="F7" s="56"/>
      <c r="G7" s="56"/>
      <c r="H7" s="56"/>
      <c r="K7" s="1"/>
      <c r="L7" s="43"/>
      <c r="M7" s="43"/>
      <c r="N7" s="1"/>
      <c r="O7" s="1"/>
    </row>
    <row r="8" spans="2:15" s="4" customFormat="1" ht="24" customHeight="1" x14ac:dyDescent="0.25">
      <c r="B8" s="41">
        <f t="array" ref="B8:H8">DaysAndWeeks+DATE(CalendarYear,10,1)-WEEKDAY(DATE(CalendarYear,10,1),(WeekStart="Monday")+1)+15</f>
        <v>45578</v>
      </c>
      <c r="C8" s="41">
        <v>45579</v>
      </c>
      <c r="D8" s="41">
        <v>45580</v>
      </c>
      <c r="E8" s="41">
        <v>45581</v>
      </c>
      <c r="F8" s="41">
        <v>45582</v>
      </c>
      <c r="G8" s="41">
        <v>45583</v>
      </c>
      <c r="H8" s="41">
        <v>45584</v>
      </c>
      <c r="K8" s="1"/>
      <c r="L8" s="43"/>
      <c r="M8" s="43"/>
      <c r="N8" s="1"/>
      <c r="O8" s="1"/>
    </row>
    <row r="9" spans="2:15" s="14" customFormat="1" ht="56.1" customHeight="1" x14ac:dyDescent="0.25">
      <c r="B9" s="57"/>
      <c r="C9" s="57"/>
      <c r="D9" s="57"/>
      <c r="E9" s="57"/>
      <c r="F9" s="57"/>
      <c r="G9" s="57"/>
      <c r="H9" s="57"/>
      <c r="K9" s="1"/>
      <c r="L9" s="43"/>
      <c r="M9" s="43"/>
      <c r="N9" s="1"/>
      <c r="O9" s="1"/>
    </row>
    <row r="10" spans="2:15" s="4" customFormat="1" ht="24" customHeight="1" x14ac:dyDescent="0.25">
      <c r="B10" s="40">
        <f t="array" ref="B10:H10">DaysAndWeeks+DATE(CalendarYear,10,1)-WEEKDAY(DATE(CalendarYear,10,1),(WeekStart="Monday")+1)+22</f>
        <v>45585</v>
      </c>
      <c r="C10" s="40">
        <v>45586</v>
      </c>
      <c r="D10" s="40">
        <v>45587</v>
      </c>
      <c r="E10" s="40">
        <v>45588</v>
      </c>
      <c r="F10" s="40">
        <v>45589</v>
      </c>
      <c r="G10" s="40">
        <v>45590</v>
      </c>
      <c r="H10" s="40">
        <v>45591</v>
      </c>
      <c r="K10" s="1"/>
      <c r="L10" s="43"/>
      <c r="M10" s="43"/>
      <c r="N10" s="1"/>
      <c r="O10" s="1"/>
    </row>
    <row r="11" spans="2:15" s="14" customFormat="1" ht="56.1" customHeight="1" x14ac:dyDescent="0.25">
      <c r="B11" s="56"/>
      <c r="C11" s="56"/>
      <c r="D11" s="56"/>
      <c r="E11" s="56"/>
      <c r="F11" s="56"/>
      <c r="G11" s="56"/>
      <c r="H11" s="56"/>
      <c r="O11" s="1"/>
    </row>
    <row r="12" spans="2:15" s="4" customFormat="1" ht="24" customHeight="1" x14ac:dyDescent="0.25">
      <c r="B12" s="41">
        <f t="array" ref="B12:H12">DaysAndWeeks+DATE(CalendarYear,10,1)-WEEKDAY(DATE(CalendarYear,10,1),(WeekStart="Monday")+1)+29</f>
        <v>45592</v>
      </c>
      <c r="C12" s="41">
        <v>45593</v>
      </c>
      <c r="D12" s="41">
        <v>45594</v>
      </c>
      <c r="E12" s="41">
        <v>45595</v>
      </c>
      <c r="F12" s="41">
        <v>45596</v>
      </c>
      <c r="G12" s="41">
        <v>45597</v>
      </c>
      <c r="H12" s="41">
        <v>45598</v>
      </c>
      <c r="O12" s="1"/>
    </row>
    <row r="13" spans="2:15" s="14" customFormat="1" ht="56.1" customHeight="1" x14ac:dyDescent="0.25">
      <c r="B13" s="57"/>
      <c r="C13" s="57"/>
      <c r="D13" s="57"/>
      <c r="E13" s="57"/>
      <c r="F13" s="57"/>
      <c r="G13" s="57"/>
      <c r="H13" s="57"/>
      <c r="O13" s="1"/>
    </row>
    <row r="14" spans="2:15" s="4" customFormat="1" ht="24" customHeight="1" x14ac:dyDescent="0.25">
      <c r="B14" s="40">
        <f t="array" ref="B14:C14">DaysAndWeeks+DATE(CalendarYear,10,1)-WEEKDAY(DATE(CalendarYear,10,1),(WeekStart="Monday")+1)+36</f>
        <v>45599</v>
      </c>
      <c r="C14" s="40">
        <v>45600</v>
      </c>
      <c r="D14" s="83" t="s">
        <v>1</v>
      </c>
      <c r="E14" s="83"/>
      <c r="F14" s="83"/>
      <c r="G14" s="83"/>
      <c r="H14" s="84"/>
      <c r="O14" s="1"/>
    </row>
    <row r="15" spans="2:15" s="14" customFormat="1" ht="56.1" customHeight="1" x14ac:dyDescent="0.25">
      <c r="B15" s="56"/>
      <c r="C15" s="56"/>
      <c r="D15" s="87"/>
      <c r="E15" s="87"/>
      <c r="F15" s="87"/>
      <c r="G15" s="87"/>
      <c r="H15" s="88"/>
      <c r="O15" s="1"/>
    </row>
  </sheetData>
  <mergeCells count="3">
    <mergeCell ref="B2:D2"/>
    <mergeCell ref="D14:H14"/>
    <mergeCell ref="D15:H15"/>
  </mergeCells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8">
    <dataValidation allowBlank="1" showInputMessage="1" showErrorMessage="1" prompt="Automatically determined weekday" sqref="C3:H3" xr:uid="{00000000-0002-0000-0900-000000000000}"/>
    <dataValidation allowBlank="1" showInputMessage="1" showErrorMessage="1" prompt="October month calendar" sqref="A1" xr:uid="{00000000-0002-0000-09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9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900-000003000000}"/>
    <dataValidation allowBlank="1" showInputMessage="1" prompt="Enter monthly Notes in cell below" sqref="D14:H14" xr:uid="{00000000-0002-0000-0900-000004000000}"/>
    <dataValidation allowBlank="1" showInputMessage="1" prompt="Enter monthly Notes in this cell" sqref="D15:H15" xr:uid="{00000000-0002-0000-0900-000005000000}"/>
    <dataValidation allowBlank="1" showInputMessage="1" showErrorMessage="1" prompt="This row &amp; rows 7, 9, 11, 13, &amp; 15 are cells for entering daily notes related to the calendar day in the cell above." sqref="B5" xr:uid="{00000000-0002-0000-09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9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B1:N15"/>
  <sheetViews>
    <sheetView showGridLines="0" topLeftCell="A5" workbookViewId="0">
      <selection activeCell="B15" sqref="B15:H15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4" ht="9" customHeight="1" x14ac:dyDescent="0.25">
      <c r="I1" s="1" t="s">
        <v>2</v>
      </c>
    </row>
    <row r="2" spans="2:14" ht="96" customHeight="1" x14ac:dyDescent="0.25">
      <c r="B2" s="82" t="str">
        <f>"November "&amp;CalendarYear</f>
        <v>November 2024</v>
      </c>
      <c r="C2" s="82"/>
      <c r="D2" s="82"/>
      <c r="E2" s="2"/>
      <c r="F2" s="2"/>
      <c r="G2" s="2"/>
      <c r="H2" s="3"/>
    </row>
    <row r="3" spans="2:14" s="10" customFormat="1" ht="24" customHeight="1" x14ac:dyDescent="0.25">
      <c r="B3" s="18" t="str">
        <f>WeekStart</f>
        <v>Sunday</v>
      </c>
      <c r="C3" s="19" t="str">
        <f t="shared" ref="C3:H3" si="0">TEXT(C4,"dddd")</f>
        <v>Monday</v>
      </c>
      <c r="D3" s="19" t="str">
        <f t="shared" si="0"/>
        <v>Tuesday</v>
      </c>
      <c r="E3" s="19" t="str">
        <f t="shared" si="0"/>
        <v>Wednesday</v>
      </c>
      <c r="F3" s="19" t="str">
        <f t="shared" si="0"/>
        <v>Thursday</v>
      </c>
      <c r="G3" s="19" t="str">
        <f t="shared" si="0"/>
        <v>Friday</v>
      </c>
      <c r="H3" s="20" t="str">
        <f t="shared" si="0"/>
        <v>Saturday</v>
      </c>
    </row>
    <row r="4" spans="2:14" s="4" customFormat="1" ht="24" customHeight="1" x14ac:dyDescent="0.25">
      <c r="B4" s="37">
        <f t="array" ref="B4:H4">DaysAndWeeks+DATE(CalendarYear,11,1)-WEEKDAY(DATE(CalendarYear,11,1),(WeekStart="Monday")+1)+1</f>
        <v>45592</v>
      </c>
      <c r="C4" s="37">
        <v>45593</v>
      </c>
      <c r="D4" s="37">
        <v>45594</v>
      </c>
      <c r="E4" s="37">
        <v>45595</v>
      </c>
      <c r="F4" s="37">
        <v>45596</v>
      </c>
      <c r="G4" s="37">
        <v>45597</v>
      </c>
      <c r="H4" s="37">
        <v>45598</v>
      </c>
    </row>
    <row r="5" spans="2:14" s="14" customFormat="1" ht="56.1" customHeight="1" x14ac:dyDescent="0.25">
      <c r="B5" s="57"/>
      <c r="C5" s="57"/>
      <c r="D5" s="57"/>
      <c r="E5" s="57"/>
      <c r="F5" s="57"/>
      <c r="G5" s="57"/>
      <c r="H5" s="57"/>
      <c r="K5" s="1"/>
      <c r="L5" s="43"/>
      <c r="M5" s="43"/>
      <c r="N5" s="1"/>
    </row>
    <row r="6" spans="2:14" s="4" customFormat="1" ht="24" customHeight="1" x14ac:dyDescent="0.25">
      <c r="B6" s="40">
        <f t="array" ref="B6:H6">DaysAndWeeks+DATE(CalendarYear,11,1)-WEEKDAY(DATE(CalendarYear,11,1),(WeekStart="Monday")+1)+8</f>
        <v>45599</v>
      </c>
      <c r="C6" s="40">
        <v>45600</v>
      </c>
      <c r="D6" s="40">
        <v>45601</v>
      </c>
      <c r="E6" s="40">
        <v>45602</v>
      </c>
      <c r="F6" s="40">
        <v>45603</v>
      </c>
      <c r="G6" s="40">
        <v>45604</v>
      </c>
      <c r="H6" s="40">
        <v>45605</v>
      </c>
      <c r="K6" s="1"/>
      <c r="L6" s="42"/>
      <c r="M6" s="43"/>
      <c r="N6" s="1"/>
    </row>
    <row r="7" spans="2:14" s="14" customFormat="1" ht="56.1" customHeight="1" x14ac:dyDescent="0.25">
      <c r="B7" s="57"/>
      <c r="C7" s="56"/>
      <c r="D7" s="56"/>
      <c r="E7" s="56"/>
      <c r="F7" s="56"/>
      <c r="G7" s="56"/>
      <c r="H7" s="56"/>
      <c r="K7" s="1"/>
      <c r="L7" s="43"/>
      <c r="M7" s="43"/>
      <c r="N7" s="1"/>
    </row>
    <row r="8" spans="2:14" s="4" customFormat="1" ht="24" customHeight="1" x14ac:dyDescent="0.25">
      <c r="B8" s="41">
        <f t="array" ref="B8:H8">DaysAndWeeks+DATE(CalendarYear,11,1)-WEEKDAY(DATE(CalendarYear,11,1),(WeekStart="Monday")+1)+15</f>
        <v>45606</v>
      </c>
      <c r="C8" s="41">
        <v>45607</v>
      </c>
      <c r="D8" s="41">
        <v>45608</v>
      </c>
      <c r="E8" s="41">
        <v>45609</v>
      </c>
      <c r="F8" s="41">
        <v>45610</v>
      </c>
      <c r="G8" s="41">
        <v>45611</v>
      </c>
      <c r="H8" s="41">
        <v>45612</v>
      </c>
      <c r="K8" s="1"/>
      <c r="L8" s="43"/>
      <c r="M8" s="43"/>
      <c r="N8" s="1"/>
    </row>
    <row r="9" spans="2:14" s="14" customFormat="1" ht="56.1" customHeight="1" x14ac:dyDescent="0.25">
      <c r="B9" s="57"/>
      <c r="C9" s="57"/>
      <c r="D9" s="57"/>
      <c r="E9" s="57"/>
      <c r="F9" s="57"/>
      <c r="G9" s="57"/>
      <c r="H9" s="57"/>
      <c r="K9" s="1"/>
      <c r="L9" s="43"/>
      <c r="M9" s="43"/>
      <c r="N9" s="1"/>
    </row>
    <row r="10" spans="2:14" s="4" customFormat="1" ht="24" customHeight="1" x14ac:dyDescent="0.25">
      <c r="B10" s="40">
        <f t="array" ref="B10:H10">DaysAndWeeks+DATE(CalendarYear,11,1)-WEEKDAY(DATE(CalendarYear,11,1),(WeekStart="Monday")+1)+22</f>
        <v>45613</v>
      </c>
      <c r="C10" s="40">
        <v>45614</v>
      </c>
      <c r="D10" s="40">
        <v>45615</v>
      </c>
      <c r="E10" s="40">
        <v>45616</v>
      </c>
      <c r="F10" s="40">
        <v>45617</v>
      </c>
      <c r="G10" s="40">
        <v>45618</v>
      </c>
      <c r="H10" s="40">
        <v>45619</v>
      </c>
      <c r="K10" s="1"/>
      <c r="L10" s="43"/>
      <c r="M10" s="43"/>
      <c r="N10" s="1"/>
    </row>
    <row r="11" spans="2:14" s="14" customFormat="1" ht="56.1" customHeight="1" x14ac:dyDescent="0.25">
      <c r="B11" s="56"/>
      <c r="C11" s="56"/>
      <c r="D11" s="56"/>
      <c r="E11" s="56"/>
      <c r="F11" s="56"/>
      <c r="G11" s="56"/>
      <c r="H11" s="56"/>
    </row>
    <row r="12" spans="2:14" s="4" customFormat="1" ht="24" customHeight="1" x14ac:dyDescent="0.25">
      <c r="B12" s="41">
        <f t="array" ref="B12:H12">DaysAndWeeks+DATE(CalendarYear,11,1)-WEEKDAY(DATE(CalendarYear,11,1),(WeekStart="Monday")+1)+29</f>
        <v>45620</v>
      </c>
      <c r="C12" s="41">
        <v>45621</v>
      </c>
      <c r="D12" s="41">
        <v>45622</v>
      </c>
      <c r="E12" s="41">
        <v>45623</v>
      </c>
      <c r="F12" s="41">
        <v>45624</v>
      </c>
      <c r="G12" s="41">
        <v>45625</v>
      </c>
      <c r="H12" s="41">
        <v>45626</v>
      </c>
    </row>
    <row r="13" spans="2:14" s="14" customFormat="1" ht="56.1" customHeight="1" x14ac:dyDescent="0.25">
      <c r="B13" s="57"/>
      <c r="C13" s="57"/>
      <c r="D13" s="57"/>
      <c r="E13" s="57"/>
      <c r="F13" s="57"/>
      <c r="G13" s="57"/>
      <c r="H13" s="57"/>
    </row>
    <row r="14" spans="2:14" s="4" customFormat="1" ht="24" customHeight="1" x14ac:dyDescent="0.25">
      <c r="B14" s="40">
        <f t="array" ref="B14:C14">DaysAndWeeks+DATE(CalendarYear,11,1)-WEEKDAY(DATE(CalendarYear,11,1),(WeekStart="Monday")+1)+36</f>
        <v>45627</v>
      </c>
      <c r="C14" s="40">
        <v>45628</v>
      </c>
      <c r="D14" s="83" t="s">
        <v>1</v>
      </c>
      <c r="E14" s="83"/>
      <c r="F14" s="83"/>
      <c r="G14" s="83"/>
      <c r="H14" s="84"/>
    </row>
    <row r="15" spans="2:14" s="14" customFormat="1" ht="56.1" customHeight="1" x14ac:dyDescent="0.25">
      <c r="B15" s="56"/>
      <c r="C15" s="56"/>
      <c r="D15" s="87"/>
      <c r="E15" s="87"/>
      <c r="F15" s="87"/>
      <c r="G15" s="87"/>
      <c r="H15" s="88"/>
    </row>
  </sheetData>
  <mergeCells count="3">
    <mergeCell ref="B2:D2"/>
    <mergeCell ref="D14:H14"/>
    <mergeCell ref="D15:H15"/>
  </mergeCells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8">
    <dataValidation allowBlank="1" showInputMessage="1" showErrorMessage="1" prompt="Automatically determined weekday" sqref="C3:H3" xr:uid="{00000000-0002-0000-0A00-000000000000}"/>
    <dataValidation allowBlank="1" showInputMessage="1" showErrorMessage="1" prompt="November month calendar" sqref="A1" xr:uid="{00000000-0002-0000-0A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A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A00-000003000000}"/>
    <dataValidation allowBlank="1" showInputMessage="1" showErrorMessage="1" prompt="This row &amp; rows 7, 9, 11, 13, &amp; 15 are cells for entering daily notes related to the calendar day in the cell above." sqref="B5" xr:uid="{00000000-0002-0000-0A00-000004000000}"/>
    <dataValidation allowBlank="1" showInputMessage="1" prompt="Enter monthly Notes in this cell" sqref="D15:H15" xr:uid="{00000000-0002-0000-0A00-000005000000}"/>
    <dataValidation allowBlank="1" showInputMessage="1" prompt="Enter monthly Notes in cell below" sqref="D14:H14" xr:uid="{00000000-0002-0000-0A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A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B1:O15"/>
  <sheetViews>
    <sheetView showGridLines="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5" ht="9" customHeight="1" x14ac:dyDescent="0.25">
      <c r="I1" s="1" t="s">
        <v>2</v>
      </c>
    </row>
    <row r="2" spans="2:15" ht="96" customHeight="1" x14ac:dyDescent="0.25">
      <c r="B2" s="64" t="str">
        <f>"December "&amp;CalendarYear</f>
        <v>December 2024</v>
      </c>
      <c r="C2" s="64"/>
      <c r="D2" s="64"/>
      <c r="E2" s="2"/>
      <c r="F2" s="2"/>
      <c r="G2" s="2"/>
      <c r="H2" s="3"/>
    </row>
    <row r="3" spans="2:15" s="10" customFormat="1" ht="24" customHeight="1" x14ac:dyDescent="0.25">
      <c r="B3" s="7" t="str">
        <f>WeekStart</f>
        <v>Sunday</v>
      </c>
      <c r="C3" s="8" t="str">
        <f t="shared" ref="C3:H3" si="0">TEXT(C4,"dddd")</f>
        <v>Monday</v>
      </c>
      <c r="D3" s="8" t="str">
        <f t="shared" si="0"/>
        <v>Tuesday</v>
      </c>
      <c r="E3" s="8" t="str">
        <f t="shared" si="0"/>
        <v>Wednesday</v>
      </c>
      <c r="F3" s="8" t="str">
        <f t="shared" si="0"/>
        <v>Thursday</v>
      </c>
      <c r="G3" s="8" t="str">
        <f t="shared" si="0"/>
        <v>Friday</v>
      </c>
      <c r="H3" s="9" t="str">
        <f t="shared" si="0"/>
        <v>Saturday</v>
      </c>
    </row>
    <row r="4" spans="2:15" s="4" customFormat="1" ht="24" customHeight="1" x14ac:dyDescent="0.25">
      <c r="B4" s="11">
        <f t="array" ref="B4:H4">DaysAndWeeks+DATE(CalendarYear,12,1)-WEEKDAY(DATE(CalendarYear,12,1),(WeekStart="Monday")+1)+1</f>
        <v>45627</v>
      </c>
      <c r="C4" s="11">
        <v>45628</v>
      </c>
      <c r="D4" s="11">
        <v>45629</v>
      </c>
      <c r="E4" s="11">
        <v>45630</v>
      </c>
      <c r="F4" s="11">
        <v>45631</v>
      </c>
      <c r="G4" s="11">
        <v>45632</v>
      </c>
      <c r="H4" s="12">
        <v>45633</v>
      </c>
    </row>
    <row r="5" spans="2:15" s="14" customFormat="1" ht="56.1" customHeight="1" x14ac:dyDescent="0.25">
      <c r="B5" s="58"/>
      <c r="C5" s="58"/>
      <c r="D5" s="58"/>
      <c r="E5" s="58"/>
      <c r="F5" s="58"/>
      <c r="G5" s="58"/>
      <c r="H5" s="58"/>
      <c r="K5" s="1"/>
      <c r="L5" s="43"/>
      <c r="M5" s="43"/>
      <c r="N5" s="1"/>
    </row>
    <row r="6" spans="2:15" s="4" customFormat="1" ht="24" customHeight="1" x14ac:dyDescent="0.25">
      <c r="B6" s="6">
        <f t="array" ref="B6:H6">DaysAndWeeks+DATE(CalendarYear,12,1)-WEEKDAY(DATE(CalendarYear,12,1),(WeekStart="Monday")+1)+8</f>
        <v>45634</v>
      </c>
      <c r="C6" s="6">
        <v>45635</v>
      </c>
      <c r="D6" s="6">
        <v>45636</v>
      </c>
      <c r="E6" s="6">
        <v>45637</v>
      </c>
      <c r="F6" s="6">
        <v>45638</v>
      </c>
      <c r="G6" s="6">
        <v>45639</v>
      </c>
      <c r="H6" s="6">
        <v>45640</v>
      </c>
      <c r="K6" s="1"/>
      <c r="L6" s="42"/>
      <c r="M6" s="43"/>
      <c r="N6" s="1"/>
    </row>
    <row r="7" spans="2:15" s="14" customFormat="1" ht="56.1" customHeight="1" x14ac:dyDescent="0.25">
      <c r="B7" s="13"/>
      <c r="C7" s="15"/>
      <c r="D7" s="15"/>
      <c r="E7" s="15"/>
      <c r="F7" s="15"/>
      <c r="G7" s="15"/>
      <c r="H7" s="15"/>
      <c r="K7" s="1"/>
      <c r="L7" s="43"/>
      <c r="M7" s="43"/>
      <c r="N7" s="1"/>
    </row>
    <row r="8" spans="2:15" s="4" customFormat="1" ht="24" customHeight="1" x14ac:dyDescent="0.25">
      <c r="B8" s="5">
        <f t="array" ref="B8:H8">DaysAndWeeks+DATE(CalendarYear,12,1)-WEEKDAY(DATE(CalendarYear,12,1),(WeekStart="Monday")+1)+15</f>
        <v>45641</v>
      </c>
      <c r="C8" s="5">
        <v>45642</v>
      </c>
      <c r="D8" s="5">
        <v>45643</v>
      </c>
      <c r="E8" s="5">
        <v>45644</v>
      </c>
      <c r="F8" s="5">
        <v>45645</v>
      </c>
      <c r="G8" s="5">
        <v>45646</v>
      </c>
      <c r="H8" s="5">
        <v>45647</v>
      </c>
      <c r="K8" s="1"/>
      <c r="L8" s="43"/>
      <c r="M8" s="43"/>
      <c r="N8" s="1"/>
    </row>
    <row r="9" spans="2:15" s="14" customFormat="1" ht="56.1" customHeight="1" x14ac:dyDescent="0.25">
      <c r="B9" s="58"/>
      <c r="C9" s="58"/>
      <c r="D9" s="58"/>
      <c r="E9" s="58"/>
      <c r="F9" s="58"/>
      <c r="G9" s="58"/>
      <c r="H9" s="58"/>
      <c r="K9" s="1"/>
      <c r="L9" s="43"/>
      <c r="M9" s="43"/>
      <c r="N9" s="1"/>
    </row>
    <row r="10" spans="2:15" s="4" customFormat="1" ht="24" customHeight="1" x14ac:dyDescent="0.25">
      <c r="B10" s="6">
        <f t="array" ref="B10:H10">DaysAndWeeks+DATE(CalendarYear,12,1)-WEEKDAY(DATE(CalendarYear,12,1),(WeekStart="Monday")+1)+22</f>
        <v>45648</v>
      </c>
      <c r="C10" s="6">
        <v>45649</v>
      </c>
      <c r="D10" s="6">
        <v>45650</v>
      </c>
      <c r="E10" s="6">
        <v>45651</v>
      </c>
      <c r="F10" s="6">
        <v>45652</v>
      </c>
      <c r="G10" s="6">
        <v>45653</v>
      </c>
      <c r="H10" s="6">
        <v>45654</v>
      </c>
      <c r="K10" s="1"/>
      <c r="L10" s="43"/>
      <c r="M10" s="43"/>
      <c r="N10" s="1"/>
      <c r="O10" s="1"/>
    </row>
    <row r="11" spans="2:15" s="14" customFormat="1" ht="56.1" customHeight="1" x14ac:dyDescent="0.25">
      <c r="B11" s="59"/>
      <c r="C11" s="59"/>
      <c r="D11" s="59"/>
      <c r="E11" s="59"/>
      <c r="F11" s="59"/>
      <c r="G11" s="59"/>
      <c r="H11" s="59"/>
      <c r="K11" s="1"/>
      <c r="L11" s="1"/>
      <c r="M11" s="1"/>
      <c r="N11" s="1"/>
      <c r="O11" s="1"/>
    </row>
    <row r="12" spans="2:15" s="4" customFormat="1" ht="24" customHeight="1" x14ac:dyDescent="0.25">
      <c r="B12" s="5">
        <f t="array" ref="B12:H12">DaysAndWeeks+DATE(CalendarYear,12,1)-WEEKDAY(DATE(CalendarYear,12,1),(WeekStart="Monday")+1)+29</f>
        <v>45655</v>
      </c>
      <c r="C12" s="5">
        <v>45656</v>
      </c>
      <c r="D12" s="5">
        <v>45657</v>
      </c>
      <c r="E12" s="5">
        <v>45658</v>
      </c>
      <c r="F12" s="5">
        <v>45659</v>
      </c>
      <c r="G12" s="5">
        <v>45660</v>
      </c>
      <c r="H12" s="5">
        <v>45661</v>
      </c>
    </row>
    <row r="13" spans="2:15" s="14" customFormat="1" ht="56.1" customHeight="1" x14ac:dyDescent="0.25">
      <c r="B13" s="58"/>
      <c r="C13" s="58"/>
      <c r="D13" s="58"/>
      <c r="E13" s="58"/>
      <c r="F13" s="58"/>
      <c r="G13" s="58"/>
      <c r="H13" s="58"/>
    </row>
    <row r="14" spans="2:15" s="4" customFormat="1" ht="24" customHeight="1" x14ac:dyDescent="0.25">
      <c r="B14" s="6">
        <f t="array" ref="B14:C14">DaysAndWeeks+DATE(CalendarYear,12,1)-WEEKDAY(DATE(CalendarYear,12,1),(WeekStart="Monday")+1)+36</f>
        <v>45662</v>
      </c>
      <c r="C14" s="6">
        <v>45663</v>
      </c>
      <c r="D14" s="65" t="s">
        <v>1</v>
      </c>
      <c r="E14" s="65"/>
      <c r="F14" s="65"/>
      <c r="G14" s="65"/>
      <c r="H14" s="66"/>
    </row>
    <row r="15" spans="2:15" s="14" customFormat="1" ht="56.1" customHeight="1" x14ac:dyDescent="0.25">
      <c r="B15" s="15"/>
      <c r="C15" s="15"/>
      <c r="D15" s="67"/>
      <c r="E15" s="67"/>
      <c r="F15" s="67"/>
      <c r="G15" s="67"/>
      <c r="H15" s="68"/>
    </row>
  </sheetData>
  <mergeCells count="3">
    <mergeCell ref="B2:D2"/>
    <mergeCell ref="D14:H14"/>
    <mergeCell ref="D15:H15"/>
  </mergeCells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8">
    <dataValidation allowBlank="1" showInputMessage="1" showErrorMessage="1" prompt="Automatically determined weekday" sqref="C3:H3" xr:uid="{00000000-0002-0000-0B00-000000000000}"/>
    <dataValidation allowBlank="1" showInputMessage="1" showErrorMessage="1" prompt="December month calendar" sqref="A1" xr:uid="{00000000-0002-0000-0B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B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B00-000003000000}"/>
    <dataValidation allowBlank="1" showInputMessage="1" prompt="Enter monthly Notes in cell below" sqref="D14:H14" xr:uid="{00000000-0002-0000-0B00-000004000000}"/>
    <dataValidation allowBlank="1" showInputMessage="1" prompt="Enter monthly Notes in this cell" sqref="D15:H15" xr:uid="{00000000-0002-0000-0B00-000005000000}"/>
    <dataValidation allowBlank="1" showInputMessage="1" showErrorMessage="1" prompt="This row &amp; rows 7, 9, 11, 13, &amp; 15 are cells for entering daily notes related to the calendar day in the cell above." sqref="B5" xr:uid="{00000000-0002-0000-0B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B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B1:I15"/>
  <sheetViews>
    <sheetView showGridLines="0" topLeftCell="A3" zoomScaleNormal="10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64" t="str">
        <f>"February "&amp;CalendarYear</f>
        <v>February 2024</v>
      </c>
      <c r="C2" s="64"/>
      <c r="D2" s="64"/>
      <c r="E2" s="2"/>
      <c r="F2" s="2"/>
      <c r="G2" s="2"/>
      <c r="H2" s="3"/>
    </row>
    <row r="3" spans="2:9" s="10" customFormat="1" ht="24" customHeight="1" x14ac:dyDescent="0.25">
      <c r="B3" s="7" t="str">
        <f>WeekStart</f>
        <v>Sunday</v>
      </c>
      <c r="C3" s="8" t="str">
        <f t="shared" ref="C3:H3" si="0">TEXT(C4,"dddd")</f>
        <v>Monday</v>
      </c>
      <c r="D3" s="8" t="str">
        <f t="shared" si="0"/>
        <v>Tuesday</v>
      </c>
      <c r="E3" s="8" t="str">
        <f t="shared" si="0"/>
        <v>Wednesday</v>
      </c>
      <c r="F3" s="8" t="str">
        <f t="shared" si="0"/>
        <v>Thursday</v>
      </c>
      <c r="G3" s="8" t="str">
        <f t="shared" si="0"/>
        <v>Friday</v>
      </c>
      <c r="H3" s="9" t="str">
        <f t="shared" si="0"/>
        <v>Saturday</v>
      </c>
    </row>
    <row r="4" spans="2:9" s="4" customFormat="1" ht="24" customHeight="1" x14ac:dyDescent="0.25">
      <c r="B4" s="11">
        <f t="array" ref="B4:H4">DaysAndWeeks+DATE(CalendarYear,2,1)-WEEKDAY(DATE(CalendarYear,2,1),(WeekStart="Monday")+1)+1</f>
        <v>45319</v>
      </c>
      <c r="C4" s="11">
        <v>45320</v>
      </c>
      <c r="D4" s="11">
        <v>45321</v>
      </c>
      <c r="E4" s="11">
        <v>45322</v>
      </c>
      <c r="F4" s="11">
        <v>45323</v>
      </c>
      <c r="G4" s="11">
        <v>45324</v>
      </c>
      <c r="H4" s="12">
        <v>45325</v>
      </c>
    </row>
    <row r="5" spans="2:9" s="14" customFormat="1" ht="56.1" customHeight="1" x14ac:dyDescent="0.25">
      <c r="B5" s="13"/>
      <c r="C5" s="13"/>
      <c r="D5" s="13"/>
      <c r="E5" s="13"/>
      <c r="F5" s="13"/>
      <c r="H5" s="13"/>
    </row>
    <row r="6" spans="2:9" s="4" customFormat="1" ht="24" customHeight="1" x14ac:dyDescent="0.25">
      <c r="B6" s="6">
        <f t="array" ref="B6:H6">DaysAndWeeks+DATE(CalendarYear,2,1)-WEEKDAY(DATE(CalendarYear,2,1),(WeekStart="Monday")+1)+8</f>
        <v>45326</v>
      </c>
      <c r="C6" s="6">
        <v>45327</v>
      </c>
      <c r="D6" s="6">
        <v>45328</v>
      </c>
      <c r="E6" s="6">
        <v>45329</v>
      </c>
      <c r="F6" s="6">
        <v>45330</v>
      </c>
      <c r="G6" s="6">
        <v>45331</v>
      </c>
      <c r="H6" s="6">
        <v>45332</v>
      </c>
    </row>
    <row r="7" spans="2:9" s="14" customFormat="1" ht="56.1" customHeight="1" x14ac:dyDescent="0.25">
      <c r="B7" s="13"/>
      <c r="C7" s="15"/>
      <c r="D7" s="15"/>
      <c r="E7" s="61"/>
      <c r="F7" s="15"/>
      <c r="G7" s="15"/>
      <c r="H7" s="15"/>
    </row>
    <row r="8" spans="2:9" s="4" customFormat="1" ht="24" customHeight="1" x14ac:dyDescent="0.25">
      <c r="B8" s="5">
        <f t="array" ref="B8:H8">DaysAndWeeks+DATE(CalendarYear,2,1)-WEEKDAY(DATE(CalendarYear,2,1),(WeekStart="Monday")+1)+15</f>
        <v>45333</v>
      </c>
      <c r="C8" s="5">
        <v>45334</v>
      </c>
      <c r="D8" s="5">
        <v>45335</v>
      </c>
      <c r="E8" s="5">
        <v>45336</v>
      </c>
      <c r="F8" s="5">
        <v>45337</v>
      </c>
      <c r="G8" s="5">
        <v>45338</v>
      </c>
      <c r="H8" s="5">
        <v>45339</v>
      </c>
    </row>
    <row r="9" spans="2:9" s="14" customFormat="1" ht="56.1" customHeight="1" x14ac:dyDescent="0.25">
      <c r="B9" s="13"/>
      <c r="C9" s="13"/>
      <c r="D9" s="13"/>
      <c r="E9" s="13"/>
      <c r="F9" s="13"/>
      <c r="G9" s="13"/>
      <c r="H9" s="13"/>
    </row>
    <row r="10" spans="2:9" s="4" customFormat="1" ht="24" customHeight="1" x14ac:dyDescent="0.25">
      <c r="B10" s="6">
        <f t="array" ref="B10:H10">DaysAndWeeks+DATE(CalendarYear,2,1)-WEEKDAY(DATE(CalendarYear,2,1),(WeekStart="Monday")+1)+22</f>
        <v>45340</v>
      </c>
      <c r="C10" s="6">
        <v>45341</v>
      </c>
      <c r="D10" s="6">
        <v>45342</v>
      </c>
      <c r="E10" s="6">
        <v>45343</v>
      </c>
      <c r="F10" s="6">
        <v>45344</v>
      </c>
      <c r="G10" s="6">
        <v>45345</v>
      </c>
      <c r="H10" s="6">
        <v>45346</v>
      </c>
    </row>
    <row r="11" spans="2:9" s="14" customFormat="1" ht="56.1" customHeight="1" x14ac:dyDescent="0.25">
      <c r="B11" s="45"/>
      <c r="C11" s="15"/>
      <c r="D11" s="15"/>
      <c r="E11" s="15"/>
      <c r="F11" s="15"/>
      <c r="G11" s="15"/>
      <c r="H11" s="15"/>
    </row>
    <row r="12" spans="2:9" s="4" customFormat="1" ht="24" customHeight="1" x14ac:dyDescent="0.25">
      <c r="B12" s="5">
        <f t="array" ref="B12:H12">DaysAndWeeks+DATE(CalendarYear,2,1)-WEEKDAY(DATE(CalendarYear,2,1),(WeekStart="Monday")+1)+29</f>
        <v>45347</v>
      </c>
      <c r="C12" s="5">
        <v>45348</v>
      </c>
      <c r="D12" s="5">
        <v>45349</v>
      </c>
      <c r="E12" s="5">
        <v>45350</v>
      </c>
      <c r="F12" s="5">
        <v>45351</v>
      </c>
      <c r="G12" s="5">
        <v>45352</v>
      </c>
      <c r="H12" s="5">
        <v>45353</v>
      </c>
    </row>
    <row r="13" spans="2:9" s="14" customFormat="1" ht="56.1" customHeight="1" x14ac:dyDescent="0.25">
      <c r="B13" s="13"/>
      <c r="C13" s="13"/>
      <c r="D13" s="13"/>
      <c r="E13" s="13"/>
      <c r="F13" s="13"/>
      <c r="G13" s="13"/>
      <c r="H13" s="13"/>
    </row>
    <row r="14" spans="2:9" s="4" customFormat="1" ht="24" customHeight="1" x14ac:dyDescent="0.25">
      <c r="B14" s="6">
        <f t="array" ref="B14:C14">DaysAndWeeks+DATE(CalendarYear,2,1)-WEEKDAY(DATE(CalendarYear,2,1),(WeekStart="Monday")+1)+36</f>
        <v>45354</v>
      </c>
      <c r="C14" s="6">
        <v>45355</v>
      </c>
      <c r="D14" s="65" t="s">
        <v>1</v>
      </c>
      <c r="E14" s="65"/>
      <c r="F14" s="65"/>
      <c r="G14" s="65"/>
      <c r="H14" s="66"/>
    </row>
    <row r="15" spans="2:9" s="14" customFormat="1" ht="56.1" customHeight="1" x14ac:dyDescent="0.25">
      <c r="B15" s="15"/>
      <c r="C15" s="15"/>
      <c r="D15" s="67"/>
      <c r="E15" s="67"/>
      <c r="F15" s="67"/>
      <c r="G15" s="67"/>
      <c r="H15" s="68"/>
    </row>
  </sheetData>
  <mergeCells count="3">
    <mergeCell ref="B2:D2"/>
    <mergeCell ref="D14:H14"/>
    <mergeCell ref="D15:H15"/>
  </mergeCells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8">
    <dataValidation allowBlank="1" showInputMessage="1" showErrorMessage="1" prompt="Automatically determined weekday" sqref="C3:H3" xr:uid="{00000000-0002-0000-01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100-000001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100-000002000000}"/>
    <dataValidation allowBlank="1" showInputMessage="1" showErrorMessage="1" prompt="February month calendar" sqref="A1" xr:uid="{00000000-0002-0000-0100-000003000000}"/>
    <dataValidation allowBlank="1" showInputMessage="1" prompt="Enter monthly Notes in cell below" sqref="D14:H14" xr:uid="{00000000-0002-0000-0100-000004000000}"/>
    <dataValidation allowBlank="1" showInputMessage="1" prompt="Enter monthly Notes in this cell" sqref="D15:H15" xr:uid="{00000000-0002-0000-0100-000005000000}"/>
    <dataValidation allowBlank="1" showInputMessage="1" showErrorMessage="1" prompt="This row &amp; rows 7, 9, 11, 13, &amp; 15 are cells for entering daily notes related to the calendar day in the cell above." sqref="B5" xr:uid="{00000000-0002-0000-01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1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B1:I15"/>
  <sheetViews>
    <sheetView showGridLines="0" topLeftCell="A7" zoomScaleNormal="10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70" t="str">
        <f>"March "&amp;CalendarYear</f>
        <v>March 2024</v>
      </c>
      <c r="C2" s="70"/>
      <c r="D2" s="70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DaysAndWeeks+DATE(CalendarYear,3,1)-WEEKDAY(DATE(CalendarYear,3,1),(WeekStart="Monday")+1)+1</f>
        <v>45347</v>
      </c>
      <c r="C4" s="24">
        <v>45348</v>
      </c>
      <c r="D4" s="24">
        <v>45349</v>
      </c>
      <c r="E4" s="24">
        <v>45350</v>
      </c>
      <c r="F4" s="24">
        <v>45351</v>
      </c>
      <c r="G4" s="24">
        <v>45352</v>
      </c>
      <c r="H4" s="24">
        <v>45353</v>
      </c>
    </row>
    <row r="5" spans="2:9" s="14" customFormat="1" ht="56.1" customHeight="1" x14ac:dyDescent="0.25">
      <c r="B5" s="26"/>
      <c r="C5" s="26"/>
      <c r="D5" s="26"/>
      <c r="E5" s="26"/>
      <c r="F5" s="26"/>
      <c r="G5" s="47"/>
      <c r="H5" s="47"/>
    </row>
    <row r="6" spans="2:9" s="4" customFormat="1" ht="24" customHeight="1" x14ac:dyDescent="0.25">
      <c r="B6" s="27">
        <f t="array" ref="B6:H6">DaysAndWeeks+DATE(CalendarYear,3,1)-WEEKDAY(DATE(CalendarYear,3,1),(WeekStart="Monday")+1)+8</f>
        <v>45354</v>
      </c>
      <c r="C6" s="27">
        <v>45355</v>
      </c>
      <c r="D6" s="27">
        <v>45356</v>
      </c>
      <c r="E6" s="27">
        <v>45357</v>
      </c>
      <c r="F6" s="27">
        <v>45358</v>
      </c>
      <c r="G6" s="27">
        <v>45359</v>
      </c>
      <c r="H6" s="27">
        <v>45360</v>
      </c>
    </row>
    <row r="7" spans="2:9" s="14" customFormat="1" ht="56.1" customHeight="1" x14ac:dyDescent="0.25">
      <c r="B7" s="48"/>
      <c r="C7" s="25"/>
      <c r="D7" s="50"/>
      <c r="E7" s="25"/>
      <c r="F7" s="25"/>
      <c r="G7" s="48"/>
      <c r="H7" s="25"/>
    </row>
    <row r="8" spans="2:9" s="4" customFormat="1" ht="24" customHeight="1" x14ac:dyDescent="0.25">
      <c r="B8" s="28">
        <f t="array" ref="B8:H8">DaysAndWeeks+DATE(CalendarYear,3,1)-WEEKDAY(DATE(CalendarYear,3,1),(WeekStart="Monday")+1)+15</f>
        <v>45361</v>
      </c>
      <c r="C8" s="28">
        <v>45362</v>
      </c>
      <c r="D8" s="28">
        <v>45363</v>
      </c>
      <c r="E8" s="28">
        <v>45364</v>
      </c>
      <c r="F8" s="28">
        <v>45365</v>
      </c>
      <c r="G8" s="28">
        <v>45366</v>
      </c>
      <c r="H8" s="28">
        <v>45367</v>
      </c>
    </row>
    <row r="9" spans="2:9" s="14" customFormat="1" ht="56.1" customHeight="1" x14ac:dyDescent="0.25">
      <c r="B9" s="25"/>
      <c r="C9" s="26"/>
      <c r="D9" s="89"/>
      <c r="E9" s="26"/>
      <c r="F9" s="26"/>
      <c r="G9" s="46"/>
      <c r="H9" s="26"/>
    </row>
    <row r="10" spans="2:9" s="4" customFormat="1" ht="24" customHeight="1" x14ac:dyDescent="0.25">
      <c r="B10" s="27">
        <f t="array" ref="B10:H10">DaysAndWeeks+DATE(CalendarYear,3,1)-WEEKDAY(DATE(CalendarYear,3,1),(WeekStart="Monday")+1)+22</f>
        <v>45368</v>
      </c>
      <c r="C10" s="27">
        <v>45369</v>
      </c>
      <c r="D10" s="27">
        <v>45370</v>
      </c>
      <c r="E10" s="27">
        <v>45371</v>
      </c>
      <c r="F10" s="27">
        <v>45372</v>
      </c>
      <c r="G10" s="27">
        <v>45373</v>
      </c>
      <c r="H10" s="27">
        <v>45374</v>
      </c>
    </row>
    <row r="11" spans="2:9" s="14" customFormat="1" ht="78" customHeight="1" x14ac:dyDescent="0.25">
      <c r="B11" s="25"/>
      <c r="C11" s="25"/>
      <c r="D11" s="25"/>
      <c r="E11" s="25"/>
      <c r="F11" s="25"/>
      <c r="G11" s="48"/>
      <c r="H11" s="25"/>
    </row>
    <row r="12" spans="2:9" s="4" customFormat="1" ht="24" customHeight="1" x14ac:dyDescent="0.25">
      <c r="B12" s="28">
        <f t="array" ref="B12:H12">DaysAndWeeks+DATE(CalendarYear,3,1)-WEEKDAY(DATE(CalendarYear,3,1),(WeekStart="Monday")+1)+29</f>
        <v>45375</v>
      </c>
      <c r="C12" s="28">
        <v>45376</v>
      </c>
      <c r="D12" s="28">
        <v>45377</v>
      </c>
      <c r="E12" s="28">
        <v>45378</v>
      </c>
      <c r="F12" s="28">
        <v>45379</v>
      </c>
      <c r="G12" s="28">
        <v>45380</v>
      </c>
      <c r="H12" s="28">
        <v>45381</v>
      </c>
    </row>
    <row r="13" spans="2:9" s="14" customFormat="1" ht="75.599999999999994" customHeight="1" x14ac:dyDescent="0.25">
      <c r="B13" s="26"/>
      <c r="C13" s="26"/>
      <c r="D13" s="26"/>
      <c r="E13" s="26"/>
      <c r="F13" s="26"/>
      <c r="G13" s="26"/>
      <c r="H13" s="26"/>
    </row>
    <row r="14" spans="2:9" s="4" customFormat="1" ht="24" customHeight="1" x14ac:dyDescent="0.25">
      <c r="B14" s="27">
        <f t="array" ref="B14:C14">DaysAndWeeks+DATE(CalendarYear,3,1)-WEEKDAY(DATE(CalendarYear,3,1),(WeekStart="Monday")+1)+36</f>
        <v>45382</v>
      </c>
      <c r="C14" s="27">
        <v>45383</v>
      </c>
      <c r="D14" s="71" t="s">
        <v>1</v>
      </c>
      <c r="E14" s="71"/>
      <c r="F14" s="71"/>
      <c r="G14" s="71"/>
      <c r="H14" s="72"/>
    </row>
    <row r="15" spans="2:9" s="14" customFormat="1" ht="56.1" customHeight="1" x14ac:dyDescent="0.25">
      <c r="B15" s="25"/>
      <c r="C15" s="25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8">
    <dataValidation allowBlank="1" showInputMessage="1" showErrorMessage="1" prompt="March month calendar" sqref="A1" xr:uid="{00000000-0002-0000-02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200-000001000000}"/>
    <dataValidation allowBlank="1" showInputMessage="1" showErrorMessage="1" prompt="Automatically determined weekday" sqref="C3:H3" xr:uid="{00000000-0002-0000-02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200-000003000000}"/>
    <dataValidation allowBlank="1" showInputMessage="1" showErrorMessage="1" prompt="This row &amp; rows 7, 9, 11, 13, &amp; 15 are cells for entering daily notes related to the calendar day in the cell above." sqref="B5" xr:uid="{00000000-0002-0000-0200-000004000000}"/>
    <dataValidation allowBlank="1" showInputMessage="1" prompt="Enter monthly Notes in this cell" sqref="D15:H15" xr:uid="{00000000-0002-0000-0200-000005000000}"/>
    <dataValidation allowBlank="1" showInputMessage="1" prompt="Enter monthly Notes in cell below" sqref="D14:H14" xr:uid="{00000000-0002-0000-02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2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B1:I15"/>
  <sheetViews>
    <sheetView showGridLines="0" topLeftCell="A7" workbookViewId="0">
      <selection activeCell="B15" sqref="B15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70" t="str">
        <f>"April "&amp;CalendarYear</f>
        <v>April 2024</v>
      </c>
      <c r="C2" s="70"/>
      <c r="D2" s="70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DaysAndWeeks+DATE(CalendarYear,4,1)-WEEKDAY(DATE(CalendarYear,4,1),(WeekStart="Monday")+1)+1</f>
        <v>45382</v>
      </c>
      <c r="C4" s="24">
        <v>45383</v>
      </c>
      <c r="D4" s="24">
        <v>45384</v>
      </c>
      <c r="E4" s="24">
        <v>45385</v>
      </c>
      <c r="F4" s="24">
        <v>45386</v>
      </c>
      <c r="G4" s="24">
        <v>45387</v>
      </c>
      <c r="H4" s="24">
        <v>45388</v>
      </c>
    </row>
    <row r="5" spans="2:9" s="14" customFormat="1" ht="56.1" customHeight="1" x14ac:dyDescent="0.25">
      <c r="B5" s="26"/>
      <c r="C5" s="26"/>
      <c r="D5" s="26"/>
      <c r="E5" s="26"/>
      <c r="F5" s="26"/>
      <c r="G5" s="49"/>
      <c r="H5" s="49"/>
    </row>
    <row r="6" spans="2:9" s="4" customFormat="1" ht="24" customHeight="1" x14ac:dyDescent="0.25">
      <c r="B6" s="27">
        <f t="array" ref="B6:H6">DaysAndWeeks+DATE(CalendarYear,4,1)-WEEKDAY(DATE(CalendarYear,4,1),(WeekStart="Monday")+1)+8</f>
        <v>45389</v>
      </c>
      <c r="C6" s="27">
        <v>45390</v>
      </c>
      <c r="D6" s="27">
        <v>45391</v>
      </c>
      <c r="E6" s="27">
        <v>45392</v>
      </c>
      <c r="F6" s="27">
        <v>45393</v>
      </c>
      <c r="G6" s="27">
        <v>45394</v>
      </c>
      <c r="H6" s="27">
        <v>45395</v>
      </c>
    </row>
    <row r="7" spans="2:9" s="14" customFormat="1" ht="56.1" customHeight="1" x14ac:dyDescent="0.25">
      <c r="B7" s="50"/>
      <c r="C7" s="26"/>
      <c r="D7" s="25"/>
      <c r="E7" s="25"/>
      <c r="F7" s="25"/>
      <c r="G7" s="48"/>
      <c r="H7" s="48"/>
    </row>
    <row r="8" spans="2:9" s="4" customFormat="1" ht="24" customHeight="1" x14ac:dyDescent="0.25">
      <c r="B8" s="28">
        <f t="array" ref="B8:H8">DaysAndWeeks+DATE(CalendarYear,4,1)-WEEKDAY(DATE(CalendarYear,4,1),(WeekStart="Monday")+1)+15</f>
        <v>45396</v>
      </c>
      <c r="C8" s="28">
        <v>45397</v>
      </c>
      <c r="D8" s="28">
        <v>45398</v>
      </c>
      <c r="E8" s="28">
        <v>45399</v>
      </c>
      <c r="F8" s="28">
        <v>45400</v>
      </c>
      <c r="G8" s="28">
        <v>45401</v>
      </c>
      <c r="H8" s="28">
        <v>45402</v>
      </c>
    </row>
    <row r="9" spans="2:9" s="14" customFormat="1" ht="56.1" customHeight="1" x14ac:dyDescent="0.25">
      <c r="B9" s="48"/>
      <c r="C9" s="49"/>
      <c r="D9" s="49"/>
      <c r="E9" s="49"/>
      <c r="F9" s="49"/>
      <c r="G9" s="49"/>
      <c r="H9" s="49"/>
    </row>
    <row r="10" spans="2:9" s="4" customFormat="1" ht="24" customHeight="1" x14ac:dyDescent="0.25">
      <c r="B10" s="27">
        <f t="array" ref="B10:H10">DaysAndWeeks+DATE(CalendarYear,4,1)-WEEKDAY(DATE(CalendarYear,4,1),(WeekStart="Monday")+1)+22</f>
        <v>45403</v>
      </c>
      <c r="C10" s="27">
        <v>45404</v>
      </c>
      <c r="D10" s="27">
        <v>45405</v>
      </c>
      <c r="E10" s="27">
        <v>45406</v>
      </c>
      <c r="F10" s="27">
        <v>45407</v>
      </c>
      <c r="G10" s="27">
        <v>45408</v>
      </c>
      <c r="H10" s="27">
        <v>45409</v>
      </c>
    </row>
    <row r="11" spans="2:9" s="14" customFormat="1" ht="56.1" customHeight="1" x14ac:dyDescent="0.25">
      <c r="B11" s="49"/>
      <c r="C11" s="25"/>
      <c r="D11" s="25"/>
      <c r="E11" s="25"/>
      <c r="F11" s="25"/>
      <c r="G11" s="48"/>
      <c r="H11" s="48"/>
    </row>
    <row r="12" spans="2:9" s="4" customFormat="1" ht="24" customHeight="1" x14ac:dyDescent="0.25">
      <c r="B12" s="28">
        <f t="array" ref="B12:H12">DaysAndWeeks+DATE(CalendarYear,4,1)-WEEKDAY(DATE(CalendarYear,4,1),(WeekStart="Monday")+1)+29</f>
        <v>45410</v>
      </c>
      <c r="C12" s="28">
        <v>45411</v>
      </c>
      <c r="D12" s="28">
        <v>45412</v>
      </c>
      <c r="E12" s="28">
        <v>45413</v>
      </c>
      <c r="F12" s="28">
        <v>45414</v>
      </c>
      <c r="G12" s="28">
        <v>45415</v>
      </c>
      <c r="H12" s="28">
        <v>45416</v>
      </c>
    </row>
    <row r="13" spans="2:9" s="14" customFormat="1" ht="56.1" customHeight="1" x14ac:dyDescent="0.25">
      <c r="B13" s="52"/>
      <c r="C13" s="51"/>
      <c r="D13" s="51"/>
      <c r="E13" s="51"/>
      <c r="F13" s="51"/>
      <c r="G13" s="51"/>
      <c r="H13" s="51"/>
    </row>
    <row r="14" spans="2:9" s="4" customFormat="1" ht="24" customHeight="1" x14ac:dyDescent="0.25">
      <c r="B14" s="27">
        <f t="array" ref="B14:C14">DaysAndWeeks+DATE(CalendarYear,4,1)-WEEKDAY(DATE(CalendarYear,4,1),(WeekStart="Monday")+1)+36</f>
        <v>45417</v>
      </c>
      <c r="C14" s="27">
        <v>45418</v>
      </c>
      <c r="D14" s="71" t="s">
        <v>1</v>
      </c>
      <c r="E14" s="71"/>
      <c r="F14" s="71"/>
      <c r="G14" s="71"/>
      <c r="H14" s="72"/>
    </row>
    <row r="15" spans="2:9" s="14" customFormat="1" ht="56.1" customHeight="1" x14ac:dyDescent="0.25">
      <c r="B15" s="51"/>
      <c r="C15" s="25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8">
    <dataValidation allowBlank="1" showInputMessage="1" showErrorMessage="1" prompt="Automatically determined weekday" sqref="C3:H3" xr:uid="{00000000-0002-0000-03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300-000001000000}"/>
    <dataValidation allowBlank="1" showInputMessage="1" showErrorMessage="1" prompt="April month calendar" sqref="A1" xr:uid="{00000000-0002-0000-03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300-000003000000}"/>
    <dataValidation allowBlank="1" showInputMessage="1" prompt="Enter monthly Notes in cell below" sqref="D14:H14" xr:uid="{00000000-0002-0000-0300-000004000000}"/>
    <dataValidation allowBlank="1" showInputMessage="1" prompt="Enter monthly Notes in this cell" sqref="D15:H15" xr:uid="{00000000-0002-0000-0300-000005000000}"/>
    <dataValidation allowBlank="1" showInputMessage="1" showErrorMessage="1" prompt="This row &amp; rows 7, 9, 11, 13, &amp; 15 are cells for entering daily notes related to the calendar day in the cell above." sqref="B5" xr:uid="{00000000-0002-0000-03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3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B1:I15"/>
  <sheetViews>
    <sheetView showGridLines="0" topLeftCell="A8" workbookViewId="0">
      <selection activeCell="B13" sqref="B13:H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70" t="str">
        <f>"May "&amp;CalendarYear</f>
        <v>May 2024</v>
      </c>
      <c r="C2" s="70"/>
      <c r="D2" s="70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DaysAndWeeks+DATE(CalendarYear,5,1)-WEEKDAY(DATE(CalendarYear,5,1),(WeekStart="Monday")+1)+1</f>
        <v>45410</v>
      </c>
      <c r="C4" s="24">
        <v>45411</v>
      </c>
      <c r="D4" s="24">
        <v>45412</v>
      </c>
      <c r="E4" s="24">
        <v>45413</v>
      </c>
      <c r="F4" s="24">
        <v>45414</v>
      </c>
      <c r="G4" s="24">
        <v>45415</v>
      </c>
      <c r="H4" s="24">
        <v>45416</v>
      </c>
    </row>
    <row r="5" spans="2:9" s="14" customFormat="1" ht="56.1" customHeight="1" x14ac:dyDescent="0.25">
      <c r="B5" s="51"/>
      <c r="C5" s="26"/>
      <c r="D5" s="26"/>
      <c r="E5" s="26"/>
      <c r="F5" s="26"/>
      <c r="G5" s="49"/>
      <c r="H5" s="49"/>
    </row>
    <row r="6" spans="2:9" s="4" customFormat="1" ht="24" customHeight="1" x14ac:dyDescent="0.25">
      <c r="B6" s="27">
        <f t="array" ref="B6:H6">DaysAndWeeks+DATE(CalendarYear,5,1)-WEEKDAY(DATE(CalendarYear,5,1),(WeekStart="Monday")+1)+8</f>
        <v>45417</v>
      </c>
      <c r="C6" s="27">
        <v>45418</v>
      </c>
      <c r="D6" s="27">
        <v>45419</v>
      </c>
      <c r="E6" s="27">
        <v>45420</v>
      </c>
      <c r="F6" s="27">
        <v>45421</v>
      </c>
      <c r="G6" s="27">
        <v>45422</v>
      </c>
      <c r="H6" s="27">
        <v>45423</v>
      </c>
    </row>
    <row r="7" spans="2:9" s="14" customFormat="1" ht="56.1" customHeight="1" x14ac:dyDescent="0.25">
      <c r="B7" s="49"/>
      <c r="C7" s="25"/>
      <c r="D7" s="25"/>
      <c r="E7" s="25"/>
      <c r="F7" s="25"/>
      <c r="G7" s="48"/>
      <c r="H7" s="48"/>
    </row>
    <row r="8" spans="2:9" s="4" customFormat="1" ht="24" customHeight="1" x14ac:dyDescent="0.25">
      <c r="B8" s="28">
        <f t="array" ref="B8:H8">DaysAndWeeks+DATE(CalendarYear,5,1)-WEEKDAY(DATE(CalendarYear,5,1),(WeekStart="Monday")+1)+15</f>
        <v>45424</v>
      </c>
      <c r="C8" s="28">
        <v>45425</v>
      </c>
      <c r="D8" s="28">
        <v>45426</v>
      </c>
      <c r="E8" s="28">
        <v>45427</v>
      </c>
      <c r="F8" s="28">
        <v>45428</v>
      </c>
      <c r="G8" s="28">
        <v>45429</v>
      </c>
      <c r="H8" s="28">
        <v>45430</v>
      </c>
    </row>
    <row r="9" spans="2:9" s="14" customFormat="1" ht="56.1" customHeight="1" x14ac:dyDescent="0.25">
      <c r="B9" s="52"/>
      <c r="C9" s="51"/>
      <c r="D9" s="51"/>
      <c r="E9" s="51"/>
      <c r="F9" s="51"/>
      <c r="G9" s="49"/>
      <c r="H9" s="49"/>
    </row>
    <row r="10" spans="2:9" s="4" customFormat="1" ht="24" customHeight="1" x14ac:dyDescent="0.25">
      <c r="B10" s="27">
        <f t="array" ref="B10:H10">DaysAndWeeks+DATE(CalendarYear,5,1)-WEEKDAY(DATE(CalendarYear,5,1),(WeekStart="Monday")+1)+22</f>
        <v>45431</v>
      </c>
      <c r="C10" s="27">
        <v>45432</v>
      </c>
      <c r="D10" s="27">
        <v>45433</v>
      </c>
      <c r="E10" s="27">
        <v>45434</v>
      </c>
      <c r="F10" s="27">
        <v>45435</v>
      </c>
      <c r="G10" s="27">
        <v>45436</v>
      </c>
      <c r="H10" s="27">
        <v>45437</v>
      </c>
    </row>
    <row r="11" spans="2:9" s="14" customFormat="1" ht="56.1" customHeight="1" x14ac:dyDescent="0.25">
      <c r="B11" s="50"/>
      <c r="C11" s="52"/>
      <c r="D11" s="52"/>
      <c r="E11" s="52"/>
      <c r="F11" s="52"/>
      <c r="G11" s="52"/>
      <c r="H11" s="52"/>
    </row>
    <row r="12" spans="2:9" s="4" customFormat="1" ht="24" customHeight="1" x14ac:dyDescent="0.25">
      <c r="B12" s="28">
        <f t="array" ref="B12:H12">DaysAndWeeks+DATE(CalendarYear,5,1)-WEEKDAY(DATE(CalendarYear,5,1),(WeekStart="Monday")+1)+29</f>
        <v>45438</v>
      </c>
      <c r="C12" s="28">
        <v>45439</v>
      </c>
      <c r="D12" s="28">
        <v>45440</v>
      </c>
      <c r="E12" s="28">
        <v>45441</v>
      </c>
      <c r="F12" s="28">
        <v>45442</v>
      </c>
      <c r="G12" s="28">
        <v>45443</v>
      </c>
      <c r="H12" s="28">
        <v>45444</v>
      </c>
    </row>
    <row r="13" spans="2:9" s="14" customFormat="1" ht="56.1" customHeight="1" x14ac:dyDescent="0.25">
      <c r="B13" s="52"/>
      <c r="C13" s="26"/>
      <c r="D13" s="26"/>
      <c r="E13" s="26"/>
      <c r="F13" s="26"/>
      <c r="G13" s="26"/>
      <c r="H13" s="26"/>
    </row>
    <row r="14" spans="2:9" s="4" customFormat="1" ht="24" customHeight="1" x14ac:dyDescent="0.25">
      <c r="B14" s="27">
        <f t="array" ref="B14:C14">DaysAndWeeks+DATE(CalendarYear,5,1)-WEEKDAY(DATE(CalendarYear,5,1),(WeekStart="Monday")+1)+36</f>
        <v>45445</v>
      </c>
      <c r="C14" s="27">
        <v>45446</v>
      </c>
      <c r="D14" s="71" t="s">
        <v>1</v>
      </c>
      <c r="E14" s="71"/>
      <c r="F14" s="71"/>
      <c r="G14" s="71"/>
      <c r="H14" s="72"/>
    </row>
    <row r="15" spans="2:9" s="14" customFormat="1" ht="56.1" customHeight="1" x14ac:dyDescent="0.25">
      <c r="B15" s="25" t="s">
        <v>10</v>
      </c>
      <c r="C15" s="25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7">
    <dataValidation allowBlank="1" showInputMessage="1" showErrorMessage="1" prompt="Automatically determined weekday" sqref="C3:H3" xr:uid="{00000000-0002-0000-04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400-000001000000}"/>
    <dataValidation allowBlank="1" showInputMessage="1" showErrorMessage="1" prompt="May month calendar" sqref="A1" xr:uid="{00000000-0002-0000-04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400-000003000000}"/>
    <dataValidation allowBlank="1" showInputMessage="1" prompt="Enter monthly Notes in this cell" sqref="D15:H15" xr:uid="{00000000-0002-0000-0400-000005000000}"/>
    <dataValidation allowBlank="1" showInputMessage="1" prompt="Enter monthly Notes in cell below" sqref="D14:H14" xr:uid="{00000000-0002-0000-04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4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M16"/>
  <sheetViews>
    <sheetView showGridLines="0" topLeftCell="A11" zoomScaleNormal="100" workbookViewId="0">
      <selection activeCell="B14" sqref="B14:H14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3" x14ac:dyDescent="0.25">
      <c r="B1" s="1" t="s">
        <v>6</v>
      </c>
    </row>
    <row r="2" spans="2:13" ht="9" customHeight="1" x14ac:dyDescent="0.25">
      <c r="I2" s="1" t="s">
        <v>2</v>
      </c>
    </row>
    <row r="3" spans="2:13" ht="96" customHeight="1" x14ac:dyDescent="0.25">
      <c r="B3" s="75" t="str">
        <f>"June "&amp;CalendarYear</f>
        <v>June 2024</v>
      </c>
      <c r="C3" s="75"/>
      <c r="D3" s="75"/>
      <c r="E3" s="2"/>
      <c r="F3" s="2"/>
      <c r="G3" s="2"/>
      <c r="H3" s="3"/>
    </row>
    <row r="4" spans="2:13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3" s="4" customFormat="1" ht="24" customHeight="1" x14ac:dyDescent="0.25">
      <c r="B5" s="32">
        <f t="array" ref="B5:H5">DaysAndWeeks+DATE(CalendarYear,6,1)-WEEKDAY(DATE(CalendarYear,6,1),(WeekStart="Monday")+1)+1</f>
        <v>45438</v>
      </c>
      <c r="C5" s="32">
        <v>45439</v>
      </c>
      <c r="D5" s="32">
        <v>45440</v>
      </c>
      <c r="E5" s="32">
        <v>45441</v>
      </c>
      <c r="F5" s="32">
        <v>45442</v>
      </c>
      <c r="G5" s="32">
        <v>45443</v>
      </c>
      <c r="H5" s="32">
        <v>45444</v>
      </c>
      <c r="L5" s="42"/>
      <c r="M5" s="43"/>
    </row>
    <row r="6" spans="2:13" s="14" customFormat="1" ht="56.1" customHeight="1" x14ac:dyDescent="0.25">
      <c r="B6" s="54"/>
      <c r="C6" s="54"/>
      <c r="D6" s="54"/>
      <c r="E6" s="54"/>
      <c r="F6" s="26"/>
      <c r="G6" s="26"/>
      <c r="H6" s="53"/>
      <c r="L6" s="42"/>
      <c r="M6" s="43"/>
    </row>
    <row r="7" spans="2:13" s="4" customFormat="1" ht="24" customHeight="1" x14ac:dyDescent="0.25">
      <c r="B7" s="35">
        <f t="array" ref="B7:H7">DaysAndWeeks+DATE(CalendarYear,6,1)-WEEKDAY(DATE(CalendarYear,6,1),(WeekStart="Monday")+1)+8</f>
        <v>45445</v>
      </c>
      <c r="C7" s="35">
        <v>45446</v>
      </c>
      <c r="D7" s="35">
        <v>45447</v>
      </c>
      <c r="E7" s="35">
        <v>45448</v>
      </c>
      <c r="F7" s="35">
        <v>45449</v>
      </c>
      <c r="G7" s="35">
        <v>45450</v>
      </c>
      <c r="H7" s="35">
        <v>45451</v>
      </c>
      <c r="L7" s="43"/>
      <c r="M7" s="43"/>
    </row>
    <row r="8" spans="2:13" s="14" customFormat="1" ht="56.1" customHeight="1" x14ac:dyDescent="0.25">
      <c r="B8" s="63"/>
      <c r="H8" s="54"/>
      <c r="L8" s="43"/>
      <c r="M8" s="43"/>
    </row>
    <row r="9" spans="2:13" s="4" customFormat="1" ht="24" customHeight="1" x14ac:dyDescent="0.25">
      <c r="B9" s="36">
        <f t="array" ref="B9:H9">DaysAndWeeks+DATE(CalendarYear,6,1)-WEEKDAY(DATE(CalendarYear,6,1),(WeekStart="Monday")+1)+15</f>
        <v>45452</v>
      </c>
      <c r="C9" s="36">
        <v>45453</v>
      </c>
      <c r="D9" s="36">
        <v>45454</v>
      </c>
      <c r="E9" s="36">
        <v>45455</v>
      </c>
      <c r="F9" s="36">
        <v>45456</v>
      </c>
      <c r="G9" s="36">
        <v>45457</v>
      </c>
      <c r="H9" s="36">
        <v>45458</v>
      </c>
      <c r="L9" s="43"/>
      <c r="M9" s="43"/>
    </row>
    <row r="10" spans="2:13" s="14" customFormat="1" ht="56.1" customHeight="1" x14ac:dyDescent="0.25">
      <c r="B10" s="53"/>
      <c r="C10" s="53"/>
      <c r="D10" s="53"/>
      <c r="E10" s="53"/>
      <c r="F10" s="53"/>
      <c r="G10" s="53"/>
      <c r="H10" s="53"/>
      <c r="L10" s="43"/>
      <c r="M10" s="43"/>
    </row>
    <row r="11" spans="2:13" s="4" customFormat="1" ht="24" customHeight="1" x14ac:dyDescent="0.25">
      <c r="B11" s="35">
        <f t="array" ref="B11:H11">DaysAndWeeks+DATE(CalendarYear,6,1)-WEEKDAY(DATE(CalendarYear,6,1),(WeekStart="Monday")+1)+22</f>
        <v>45459</v>
      </c>
      <c r="C11" s="35">
        <v>45460</v>
      </c>
      <c r="D11" s="35">
        <v>45461</v>
      </c>
      <c r="E11" s="35">
        <v>45462</v>
      </c>
      <c r="F11" s="35">
        <v>45463</v>
      </c>
      <c r="G11" s="35">
        <v>45464</v>
      </c>
      <c r="H11" s="35">
        <v>45465</v>
      </c>
      <c r="L11" s="43"/>
      <c r="M11" s="43"/>
    </row>
    <row r="12" spans="2:13" s="14" customFormat="1" ht="56.1" customHeight="1" x14ac:dyDescent="0.25">
      <c r="B12" s="53"/>
      <c r="C12" s="55"/>
      <c r="D12" s="55"/>
      <c r="E12" s="55"/>
      <c r="F12" s="54"/>
      <c r="G12" s="54"/>
      <c r="H12" s="54"/>
    </row>
    <row r="13" spans="2:13" s="4" customFormat="1" ht="24" customHeight="1" x14ac:dyDescent="0.25">
      <c r="B13" s="36">
        <f t="array" ref="B13:H13">DaysAndWeeks+DATE(CalendarYear,6,1)-WEEKDAY(DATE(CalendarYear,6,1),(WeekStart="Monday")+1)+29</f>
        <v>45466</v>
      </c>
      <c r="C13" s="36">
        <v>45467</v>
      </c>
      <c r="D13" s="36">
        <v>45468</v>
      </c>
      <c r="E13" s="36">
        <v>45469</v>
      </c>
      <c r="F13" s="36">
        <v>45470</v>
      </c>
      <c r="G13" s="36">
        <v>45471</v>
      </c>
      <c r="H13" s="36">
        <v>45472</v>
      </c>
    </row>
    <row r="14" spans="2:13" s="14" customFormat="1" ht="56.1" customHeight="1" x14ac:dyDescent="0.25">
      <c r="B14" s="53"/>
      <c r="C14" s="53"/>
      <c r="D14" s="53"/>
      <c r="E14" s="53"/>
      <c r="F14" s="53"/>
      <c r="G14" s="53"/>
      <c r="H14" s="53"/>
    </row>
    <row r="15" spans="2:13" s="4" customFormat="1" ht="24" customHeight="1" x14ac:dyDescent="0.25">
      <c r="B15" s="35">
        <f t="array" ref="B15:C15">DaysAndWeeks+DATE(CalendarYear,6,1)-WEEKDAY(DATE(CalendarYear,6,1),(WeekStart="Monday")+1)+36</f>
        <v>45473</v>
      </c>
      <c r="C15" s="35">
        <v>45474</v>
      </c>
      <c r="D15" s="76" t="s">
        <v>1</v>
      </c>
      <c r="E15" s="76"/>
      <c r="F15" s="76"/>
      <c r="G15" s="76"/>
      <c r="H15" s="77"/>
    </row>
    <row r="16" spans="2:13" s="14" customFormat="1" ht="56.1" customHeight="1" x14ac:dyDescent="0.25">
      <c r="B16" s="54"/>
      <c r="C16" s="54"/>
      <c r="D16" s="78"/>
      <c r="E16" s="78"/>
      <c r="F16" s="78"/>
      <c r="G16" s="78"/>
      <c r="H16" s="79"/>
    </row>
  </sheetData>
  <mergeCells count="3">
    <mergeCell ref="B3:D3"/>
    <mergeCell ref="D15:H15"/>
    <mergeCell ref="D16:H16"/>
  </mergeCells>
  <conditionalFormatting sqref="B13:H13 B15:C15">
    <cfRule type="expression" dxfId="13" priority="2">
      <formula>AND(DAY(B13)&gt;=1,DAY(B13)&lt;=15)</formula>
    </cfRule>
  </conditionalFormatting>
  <conditionalFormatting sqref="B5:G5">
    <cfRule type="expression" dxfId="12" priority="1">
      <formula>DAY(B5)&gt;8</formula>
    </cfRule>
  </conditionalFormatting>
  <dataValidations count="7">
    <dataValidation allowBlank="1" showInputMessage="1" showErrorMessage="1" prompt="Automatically determined weekday" sqref="C4:H4" xr:uid="{00000000-0002-0000-0500-000000000000}"/>
    <dataValidation allowBlank="1" showInputMessage="1" showErrorMessage="1" prompt="June month calendar" sqref="A2" xr:uid="{00000000-0002-0000-05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5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500-000003000000}"/>
    <dataValidation allowBlank="1" showInputMessage="1" prompt="Enter monthly Notes in cell below" sqref="D15:H15" xr:uid="{00000000-0002-0000-0500-000004000000}"/>
    <dataValidation allowBlank="1" showInputMessage="1" prompt="Enter monthly Notes in this cell" sqref="D16:H16" xr:uid="{00000000-0002-0000-0500-000005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5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B1:N16"/>
  <sheetViews>
    <sheetView showGridLines="0" topLeftCell="A7" zoomScaleNormal="100" workbookViewId="0">
      <selection activeCell="B16" sqref="B16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4" x14ac:dyDescent="0.25">
      <c r="B1" s="1" t="s">
        <v>6</v>
      </c>
    </row>
    <row r="2" spans="2:14" ht="9" customHeight="1" x14ac:dyDescent="0.25">
      <c r="I2" s="1" t="s">
        <v>2</v>
      </c>
    </row>
    <row r="3" spans="2:14" ht="96" customHeight="1" x14ac:dyDescent="0.25">
      <c r="B3" s="75" t="str">
        <f>"July "&amp;CalendarYear</f>
        <v>July 2024</v>
      </c>
      <c r="C3" s="75"/>
      <c r="D3" s="75"/>
      <c r="E3" s="2"/>
      <c r="F3" s="2"/>
      <c r="G3" s="2"/>
      <c r="H3" s="3"/>
    </row>
    <row r="4" spans="2:14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4" s="4" customFormat="1" ht="24" customHeight="1" x14ac:dyDescent="0.25">
      <c r="B5" s="32">
        <f t="array" ref="B5:H5">DaysAndWeeks+DATE(CalendarYear,7,1)-WEEKDAY(DATE(CalendarYear,7,1),(WeekStart="Monday")+1)+1</f>
        <v>45473</v>
      </c>
      <c r="C5" s="32">
        <v>45474</v>
      </c>
      <c r="D5" s="32">
        <v>45475</v>
      </c>
      <c r="E5" s="32">
        <v>45476</v>
      </c>
      <c r="F5" s="32">
        <v>45477</v>
      </c>
      <c r="G5" s="32">
        <v>45478</v>
      </c>
      <c r="H5" s="32">
        <v>45479</v>
      </c>
      <c r="K5" s="42"/>
      <c r="L5" s="43"/>
      <c r="M5" s="14"/>
      <c r="N5" s="14"/>
    </row>
    <row r="6" spans="2:14" s="14" customFormat="1" ht="56.1" customHeight="1" x14ac:dyDescent="0.25">
      <c r="B6" s="53"/>
      <c r="C6" s="53"/>
      <c r="D6" s="53"/>
      <c r="E6" s="53"/>
      <c r="F6" s="53"/>
      <c r="G6" s="53"/>
      <c r="H6" s="53"/>
      <c r="K6" s="43"/>
      <c r="L6" s="43"/>
      <c r="M6" s="4"/>
      <c r="N6" s="4"/>
    </row>
    <row r="7" spans="2:14" s="4" customFormat="1" ht="24" customHeight="1" x14ac:dyDescent="0.25">
      <c r="B7" s="35">
        <f t="array" ref="B7:H7">DaysAndWeeks+DATE(CalendarYear,7,1)-WEEKDAY(DATE(CalendarYear,7,1),(WeekStart="Monday")+1)+8</f>
        <v>45480</v>
      </c>
      <c r="C7" s="35">
        <v>45481</v>
      </c>
      <c r="D7" s="35">
        <v>45482</v>
      </c>
      <c r="E7" s="35">
        <v>45483</v>
      </c>
      <c r="F7" s="35">
        <v>45484</v>
      </c>
      <c r="G7" s="35">
        <v>45485</v>
      </c>
      <c r="H7" s="35">
        <v>45486</v>
      </c>
      <c r="K7" s="43"/>
      <c r="L7" s="43"/>
      <c r="M7" s="14"/>
      <c r="N7" s="14"/>
    </row>
    <row r="8" spans="2:14" s="14" customFormat="1" ht="56.1" customHeight="1" x14ac:dyDescent="0.25">
      <c r="B8" s="53"/>
      <c r="C8" s="54"/>
      <c r="D8" s="54"/>
      <c r="E8" s="54"/>
      <c r="F8" s="54"/>
      <c r="G8" s="54"/>
      <c r="H8" s="54"/>
      <c r="K8" s="43"/>
      <c r="L8" s="43"/>
      <c r="M8" s="4"/>
      <c r="N8" s="4"/>
    </row>
    <row r="9" spans="2:14" s="4" customFormat="1" ht="24" customHeight="1" x14ac:dyDescent="0.25">
      <c r="B9" s="36">
        <f t="array" ref="B9:H9">DaysAndWeeks+DATE(CalendarYear,7,1)-WEEKDAY(DATE(CalendarYear,7,1),(WeekStart="Monday")+1)+15</f>
        <v>45487</v>
      </c>
      <c r="C9" s="36">
        <v>45488</v>
      </c>
      <c r="D9" s="36">
        <v>45489</v>
      </c>
      <c r="E9" s="36">
        <v>45490</v>
      </c>
      <c r="F9" s="36">
        <v>45491</v>
      </c>
      <c r="G9" s="36">
        <v>45492</v>
      </c>
      <c r="H9" s="36">
        <v>45493</v>
      </c>
      <c r="K9" s="43"/>
      <c r="L9" s="43"/>
      <c r="M9" s="14"/>
      <c r="N9" s="14"/>
    </row>
    <row r="10" spans="2:14" s="14" customFormat="1" ht="56.1" customHeight="1" x14ac:dyDescent="0.25">
      <c r="B10" s="53"/>
      <c r="C10" s="53"/>
      <c r="D10" s="53"/>
      <c r="E10" s="62"/>
      <c r="F10" s="53"/>
      <c r="G10" s="53"/>
      <c r="H10" s="53"/>
      <c r="K10" s="43"/>
      <c r="L10" s="43"/>
      <c r="M10" s="1"/>
      <c r="N10" s="1"/>
    </row>
    <row r="11" spans="2:14" s="4" customFormat="1" ht="24" customHeight="1" x14ac:dyDescent="0.25">
      <c r="B11" s="35">
        <f t="array" ref="B11:H11">DaysAndWeeks+DATE(CalendarYear,7,1)-WEEKDAY(DATE(CalendarYear,7,1),(WeekStart="Monday")+1)+22</f>
        <v>45494</v>
      </c>
      <c r="C11" s="35">
        <v>45495</v>
      </c>
      <c r="D11" s="35">
        <v>45496</v>
      </c>
      <c r="E11" s="35">
        <v>45497</v>
      </c>
      <c r="F11" s="35">
        <v>45498</v>
      </c>
      <c r="G11" s="35">
        <v>45499</v>
      </c>
      <c r="H11" s="35">
        <v>45500</v>
      </c>
      <c r="K11" s="43"/>
      <c r="L11" s="43"/>
      <c r="M11" s="1"/>
      <c r="N11" s="1"/>
    </row>
    <row r="12" spans="2:14" s="14" customFormat="1" ht="56.1" customHeight="1" x14ac:dyDescent="0.25">
      <c r="B12" s="54"/>
      <c r="C12" s="54"/>
      <c r="D12" s="55"/>
      <c r="E12" s="54"/>
      <c r="F12" s="54"/>
      <c r="G12" s="54"/>
      <c r="H12" s="54"/>
    </row>
    <row r="13" spans="2:14" s="4" customFormat="1" ht="24" customHeight="1" x14ac:dyDescent="0.25">
      <c r="B13" s="36">
        <f t="array" ref="B13:H13">DaysAndWeeks+DATE(CalendarYear,7,1)-WEEKDAY(DATE(CalendarYear,7,1),(WeekStart="Monday")+1)+29</f>
        <v>45501</v>
      </c>
      <c r="C13" s="36">
        <v>45502</v>
      </c>
      <c r="D13" s="36">
        <v>45503</v>
      </c>
      <c r="E13" s="36">
        <v>45504</v>
      </c>
      <c r="F13" s="36">
        <v>45505</v>
      </c>
      <c r="G13" s="36">
        <v>45506</v>
      </c>
      <c r="H13" s="36">
        <v>45507</v>
      </c>
    </row>
    <row r="14" spans="2:14" s="14" customFormat="1" ht="56.1" customHeight="1" x14ac:dyDescent="0.25">
      <c r="B14" s="54"/>
      <c r="C14" s="54"/>
      <c r="D14" s="54"/>
      <c r="E14" s="54"/>
      <c r="F14" s="54"/>
      <c r="G14" s="54"/>
      <c r="H14" s="54"/>
    </row>
    <row r="15" spans="2:14" s="4" customFormat="1" ht="24" customHeight="1" x14ac:dyDescent="0.25">
      <c r="B15" s="35">
        <f t="array" ref="B15:C15">DaysAndWeeks+DATE(CalendarYear,7,1)-WEEKDAY(DATE(CalendarYear,7,1),(WeekStart="Monday")+1)+36</f>
        <v>45508</v>
      </c>
      <c r="C15" s="35">
        <v>45509</v>
      </c>
      <c r="D15" s="76" t="s">
        <v>1</v>
      </c>
      <c r="E15" s="76"/>
      <c r="F15" s="76"/>
      <c r="G15" s="76"/>
      <c r="H15" s="77"/>
    </row>
    <row r="16" spans="2:14" s="14" customFormat="1" ht="56.1" customHeight="1" x14ac:dyDescent="0.25">
      <c r="B16" s="54"/>
      <c r="C16" s="54"/>
      <c r="D16" s="78"/>
      <c r="E16" s="78"/>
      <c r="F16" s="78"/>
      <c r="G16" s="78"/>
      <c r="H16" s="79"/>
    </row>
  </sheetData>
  <mergeCells count="3">
    <mergeCell ref="B3:D3"/>
    <mergeCell ref="D15:H15"/>
    <mergeCell ref="D16:H16"/>
  </mergeCells>
  <conditionalFormatting sqref="B13:H13 B15:C15">
    <cfRule type="expression" dxfId="11" priority="2">
      <formula>AND(DAY(B13)&gt;=1,DAY(B13)&lt;=15)</formula>
    </cfRule>
  </conditionalFormatting>
  <conditionalFormatting sqref="B5:G5">
    <cfRule type="expression" dxfId="10" priority="1">
      <formula>DAY(B5)&gt;8</formula>
    </cfRule>
  </conditionalFormatting>
  <dataValidations count="8">
    <dataValidation allowBlank="1" showInputMessage="1" showErrorMessage="1" prompt="Automatically determined weekday" sqref="C4:H4" xr:uid="{00000000-0002-0000-0600-000000000000}"/>
    <dataValidation allowBlank="1" showInputMessage="1" showErrorMessage="1" prompt="July month calendar" sqref="A2" xr:uid="{00000000-0002-0000-06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6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600-000003000000}"/>
    <dataValidation allowBlank="1" showInputMessage="1" showErrorMessage="1" prompt="This row &amp; rows 7, 9, 11, 13, &amp; 15 are cells for entering daily notes related to the calendar day in the cell above." sqref="B6" xr:uid="{00000000-0002-0000-0600-000004000000}"/>
    <dataValidation allowBlank="1" showInputMessage="1" prompt="Enter monthly Notes in this cell" sqref="D16:H16" xr:uid="{00000000-0002-0000-0600-000005000000}"/>
    <dataValidation allowBlank="1" showInputMessage="1" prompt="Enter monthly Notes in cell below" sqref="D15:H15" xr:uid="{00000000-0002-0000-06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6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B2:O30"/>
  <sheetViews>
    <sheetView showGridLines="0" topLeftCell="A10" workbookViewId="0">
      <selection activeCell="B14" sqref="B14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2" spans="2:15" ht="9" customHeight="1" x14ac:dyDescent="0.25">
      <c r="I2" s="1" t="s">
        <v>2</v>
      </c>
    </row>
    <row r="3" spans="2:15" ht="96" customHeight="1" x14ac:dyDescent="0.25">
      <c r="B3" s="75" t="str">
        <f>"August "&amp;CalendarYear</f>
        <v>August 2024</v>
      </c>
      <c r="C3" s="75"/>
      <c r="D3" s="75"/>
      <c r="E3" s="2"/>
      <c r="F3" s="2"/>
      <c r="G3" s="2"/>
      <c r="H3" s="3"/>
    </row>
    <row r="4" spans="2:15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5" s="4" customFormat="1" ht="24" customHeight="1" x14ac:dyDescent="0.25">
      <c r="B5" s="32">
        <f t="array" ref="B5:H5">DaysAndWeeks+DATE(CalendarYear,8,1)-WEEKDAY(DATE(CalendarYear,8,1),(WeekStart="Monday")+1)+1</f>
        <v>45501</v>
      </c>
      <c r="C5" s="32">
        <v>45502</v>
      </c>
      <c r="D5" s="32">
        <v>45503</v>
      </c>
      <c r="E5" s="32">
        <v>45504</v>
      </c>
      <c r="F5" s="32">
        <v>45505</v>
      </c>
      <c r="G5" s="32">
        <v>45506</v>
      </c>
      <c r="H5" s="32">
        <v>45507</v>
      </c>
      <c r="L5" s="43"/>
      <c r="M5" s="43"/>
      <c r="N5" s="1"/>
      <c r="O5" s="1"/>
    </row>
    <row r="6" spans="2:15" s="14" customFormat="1" ht="56.1" customHeight="1" x14ac:dyDescent="0.25">
      <c r="B6" s="34"/>
      <c r="C6" s="34"/>
      <c r="D6" s="34"/>
      <c r="E6" s="34"/>
      <c r="F6" s="34"/>
      <c r="G6" s="34"/>
      <c r="H6" s="34"/>
      <c r="L6" s="43"/>
      <c r="M6" s="44"/>
      <c r="N6" s="1"/>
      <c r="O6" s="1"/>
    </row>
    <row r="7" spans="2:15" s="4" customFormat="1" ht="24" customHeight="1" x14ac:dyDescent="0.25">
      <c r="B7" s="35">
        <f t="array" ref="B7:H7">DaysAndWeeks+DATE(CalendarYear,8,1)-WEEKDAY(DATE(CalendarYear,8,1),(WeekStart="Monday")+1)+8</f>
        <v>45508</v>
      </c>
      <c r="C7" s="35">
        <v>45509</v>
      </c>
      <c r="D7" s="35">
        <v>45510</v>
      </c>
      <c r="E7" s="35">
        <v>45511</v>
      </c>
      <c r="F7" s="35">
        <v>45512</v>
      </c>
      <c r="G7" s="35">
        <v>45513</v>
      </c>
      <c r="H7" s="35">
        <v>45514</v>
      </c>
      <c r="L7" s="43"/>
      <c r="M7" s="44"/>
      <c r="N7" s="1"/>
      <c r="O7" s="1"/>
    </row>
    <row r="8" spans="2:15" s="14" customFormat="1" ht="56.1" customHeight="1" x14ac:dyDescent="0.25">
      <c r="B8" s="34"/>
      <c r="C8" s="34"/>
      <c r="D8" s="34"/>
      <c r="E8" s="34"/>
      <c r="F8" s="34"/>
      <c r="G8" s="34"/>
      <c r="H8" s="33"/>
      <c r="L8" s="43"/>
      <c r="M8" s="44"/>
      <c r="N8" s="1"/>
      <c r="O8" s="1"/>
    </row>
    <row r="9" spans="2:15" s="4" customFormat="1" ht="24" customHeight="1" x14ac:dyDescent="0.25">
      <c r="B9" s="36">
        <f t="array" ref="B9:H9">DaysAndWeeks+DATE(CalendarYear,8,1)-WEEKDAY(DATE(CalendarYear,8,1),(WeekStart="Monday")+1)+15</f>
        <v>45515</v>
      </c>
      <c r="C9" s="36">
        <v>45516</v>
      </c>
      <c r="D9" s="36">
        <v>45517</v>
      </c>
      <c r="E9" s="36">
        <v>45518</v>
      </c>
      <c r="F9" s="36">
        <v>45519</v>
      </c>
      <c r="G9" s="36">
        <v>45520</v>
      </c>
      <c r="H9" s="36">
        <v>45521</v>
      </c>
      <c r="L9" s="43"/>
      <c r="M9" s="44"/>
      <c r="N9" s="1"/>
      <c r="O9" s="1"/>
    </row>
    <row r="10" spans="2:15" s="14" customFormat="1" ht="56.1" customHeight="1" x14ac:dyDescent="0.25">
      <c r="B10" s="33"/>
      <c r="C10" s="34"/>
      <c r="D10" s="34"/>
      <c r="E10" s="34"/>
      <c r="F10" s="34"/>
      <c r="G10" s="34"/>
      <c r="H10" s="34"/>
      <c r="L10" s="43"/>
      <c r="M10" s="44"/>
      <c r="N10" s="1"/>
      <c r="O10" s="1"/>
    </row>
    <row r="11" spans="2:15" s="4" customFormat="1" ht="24" customHeight="1" x14ac:dyDescent="0.25">
      <c r="B11" s="35">
        <f t="array" ref="B11:H11">DaysAndWeeks+DATE(CalendarYear,8,1)-WEEKDAY(DATE(CalendarYear,8,1),(WeekStart="Monday")+1)+22</f>
        <v>45522</v>
      </c>
      <c r="C11" s="35">
        <v>45523</v>
      </c>
      <c r="D11" s="35">
        <v>45524</v>
      </c>
      <c r="E11" s="35">
        <v>45525</v>
      </c>
      <c r="F11" s="35">
        <v>45526</v>
      </c>
      <c r="G11" s="35">
        <v>45527</v>
      </c>
      <c r="H11" s="35">
        <v>45528</v>
      </c>
      <c r="L11" s="43"/>
      <c r="M11" s="43"/>
      <c r="N11" s="1"/>
      <c r="O11" s="1"/>
    </row>
    <row r="12" spans="2:15" s="14" customFormat="1" ht="56.1" customHeight="1" x14ac:dyDescent="0.25">
      <c r="B12" s="33"/>
      <c r="C12" s="34"/>
      <c r="D12" s="34"/>
      <c r="E12" s="34"/>
      <c r="F12" s="34"/>
      <c r="G12" s="34"/>
      <c r="H12" s="33"/>
      <c r="L12" s="42"/>
      <c r="M12" s="43"/>
      <c r="N12" s="1"/>
      <c r="O12" s="1"/>
    </row>
    <row r="13" spans="2:15" s="4" customFormat="1" ht="24" customHeight="1" x14ac:dyDescent="0.25">
      <c r="B13" s="36">
        <f t="array" ref="B13:H13">DaysAndWeeks+DATE(CalendarYear,8,1)-WEEKDAY(DATE(CalendarYear,8,1),(WeekStart="Monday")+1)+29</f>
        <v>45529</v>
      </c>
      <c r="C13" s="36">
        <v>45530</v>
      </c>
      <c r="D13" s="36">
        <v>45531</v>
      </c>
      <c r="E13" s="36">
        <v>45532</v>
      </c>
      <c r="F13" s="36">
        <v>45533</v>
      </c>
      <c r="G13" s="36">
        <v>45534</v>
      </c>
      <c r="H13" s="36">
        <v>45535</v>
      </c>
      <c r="L13" s="43"/>
      <c r="M13" s="44"/>
      <c r="N13" s="1"/>
      <c r="O13" s="1"/>
    </row>
    <row r="14" spans="2:15" s="14" customFormat="1" ht="56.1" customHeight="1" x14ac:dyDescent="0.25">
      <c r="B14" s="34"/>
      <c r="C14" s="34"/>
      <c r="D14" s="34"/>
      <c r="E14" s="34"/>
      <c r="F14" s="34"/>
      <c r="G14" s="34"/>
      <c r="H14" s="34"/>
      <c r="L14" s="43"/>
      <c r="M14" s="44"/>
      <c r="N14" s="1"/>
      <c r="O14" s="1"/>
    </row>
    <row r="15" spans="2:15" s="4" customFormat="1" ht="24" customHeight="1" x14ac:dyDescent="0.25">
      <c r="B15" s="35">
        <f t="array" ref="B15:C15">DaysAndWeeks+DATE(CalendarYear,8,1)-WEEKDAY(DATE(CalendarYear,8,1),(WeekStart="Monday")+1)+36</f>
        <v>45536</v>
      </c>
      <c r="C15" s="35">
        <v>45537</v>
      </c>
      <c r="D15" s="76" t="s">
        <v>1</v>
      </c>
      <c r="E15" s="76"/>
      <c r="F15" s="76"/>
      <c r="G15" s="76"/>
      <c r="H15" s="77"/>
      <c r="L15" s="43"/>
      <c r="M15" s="44"/>
      <c r="N15" s="1"/>
      <c r="O15" s="1"/>
    </row>
    <row r="16" spans="2:15" s="14" customFormat="1" ht="56.1" customHeight="1" x14ac:dyDescent="0.25">
      <c r="B16" s="33"/>
      <c r="C16" s="33"/>
      <c r="D16" s="80"/>
      <c r="E16" s="80"/>
      <c r="F16" s="80"/>
      <c r="G16" s="80"/>
      <c r="H16" s="81"/>
      <c r="L16" s="43"/>
      <c r="M16" s="44"/>
      <c r="N16" s="1"/>
      <c r="O16" s="1"/>
    </row>
    <row r="17" spans="12:13" x14ac:dyDescent="0.25">
      <c r="L17" s="43"/>
      <c r="M17" s="44"/>
    </row>
    <row r="18" spans="12:13" x14ac:dyDescent="0.25">
      <c r="L18" s="43"/>
      <c r="M18" s="43"/>
    </row>
    <row r="19" spans="12:13" x14ac:dyDescent="0.25">
      <c r="L19" s="43"/>
      <c r="M19" s="44"/>
    </row>
    <row r="20" spans="12:13" x14ac:dyDescent="0.25">
      <c r="L20" s="43"/>
      <c r="M20" s="44"/>
    </row>
    <row r="21" spans="12:13" x14ac:dyDescent="0.25">
      <c r="L21" s="43"/>
      <c r="M21" s="44"/>
    </row>
    <row r="22" spans="12:13" x14ac:dyDescent="0.25">
      <c r="L22" s="43"/>
      <c r="M22" s="44"/>
    </row>
    <row r="23" spans="12:13" x14ac:dyDescent="0.25">
      <c r="L23" s="43"/>
      <c r="M23" s="43"/>
    </row>
    <row r="24" spans="12:13" x14ac:dyDescent="0.25">
      <c r="L24" s="43"/>
      <c r="M24" s="44"/>
    </row>
    <row r="25" spans="12:13" x14ac:dyDescent="0.25">
      <c r="L25" s="43"/>
      <c r="M25" s="43"/>
    </row>
    <row r="26" spans="12:13" x14ac:dyDescent="0.25">
      <c r="L26" s="43"/>
      <c r="M26" s="44"/>
    </row>
    <row r="27" spans="12:13" x14ac:dyDescent="0.25">
      <c r="L27" s="43"/>
      <c r="M27" s="43"/>
    </row>
    <row r="28" spans="12:13" x14ac:dyDescent="0.25">
      <c r="L28" s="43"/>
      <c r="M28" s="44"/>
    </row>
    <row r="29" spans="12:13" x14ac:dyDescent="0.25">
      <c r="L29" s="43"/>
      <c r="M29" s="43"/>
    </row>
    <row r="30" spans="12:13" x14ac:dyDescent="0.25">
      <c r="L30" s="43"/>
      <c r="M30" s="44"/>
    </row>
  </sheetData>
  <mergeCells count="3">
    <mergeCell ref="B3:D3"/>
    <mergeCell ref="D15:H15"/>
    <mergeCell ref="D16:H16"/>
  </mergeCells>
  <conditionalFormatting sqref="B13:H13 B15:C15">
    <cfRule type="expression" dxfId="9" priority="2">
      <formula>AND(DAY(B13)&gt;=1,DAY(B13)&lt;=15)</formula>
    </cfRule>
  </conditionalFormatting>
  <conditionalFormatting sqref="B5:G5">
    <cfRule type="expression" dxfId="8" priority="1">
      <formula>DAY(B5)&gt;8</formula>
    </cfRule>
  </conditionalFormatting>
  <dataValidations count="8">
    <dataValidation allowBlank="1" showInputMessage="1" showErrorMessage="1" prompt="Automatically determined weekday" sqref="C4:H4" xr:uid="{00000000-0002-0000-07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700-000001000000}"/>
    <dataValidation allowBlank="1" showInputMessage="1" showErrorMessage="1" prompt="August month calendar" sqref="A2" xr:uid="{00000000-0002-0000-07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700-000003000000}"/>
    <dataValidation allowBlank="1" showInputMessage="1" prompt="Enter monthly Notes in cell below" sqref="D15:H15" xr:uid="{00000000-0002-0000-0700-000004000000}"/>
    <dataValidation allowBlank="1" showInputMessage="1" prompt="Enter monthly Notes in this cell" sqref="D16:H16" xr:uid="{00000000-0002-0000-0700-000005000000}"/>
    <dataValidation allowBlank="1" showInputMessage="1" showErrorMessage="1" prompt="This row &amp; rows 7, 9, 11, 13, &amp; 15 are cells for entering daily notes related to the calendar day in the cell above." sqref="B6" xr:uid="{00000000-0002-0000-07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7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B2:O16"/>
  <sheetViews>
    <sheetView showGridLines="0" topLeftCell="A7" zoomScaleNormal="100" workbookViewId="0">
      <selection activeCell="B14" sqref="B14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2" spans="2:15" ht="9" customHeight="1" x14ac:dyDescent="0.25">
      <c r="I2" s="1" t="s">
        <v>2</v>
      </c>
    </row>
    <row r="3" spans="2:15" ht="96" customHeight="1" x14ac:dyDescent="0.25">
      <c r="B3" s="82" t="str">
        <f>"September "&amp;CalendarYear</f>
        <v>September 2024</v>
      </c>
      <c r="C3" s="82"/>
      <c r="D3" s="82"/>
      <c r="E3" s="2"/>
      <c r="F3" s="2"/>
      <c r="G3" s="2"/>
      <c r="H3" s="3"/>
    </row>
    <row r="4" spans="2:15" s="10" customFormat="1" ht="24" customHeight="1" x14ac:dyDescent="0.25">
      <c r="B4" s="18" t="str">
        <f>WeekStart</f>
        <v>Sunday</v>
      </c>
      <c r="C4" s="19" t="str">
        <f t="shared" ref="C4:H4" si="0">TEXT(C5,"dddd")</f>
        <v>Monday</v>
      </c>
      <c r="D4" s="19" t="str">
        <f t="shared" si="0"/>
        <v>Tuesday</v>
      </c>
      <c r="E4" s="19" t="str">
        <f t="shared" si="0"/>
        <v>Wednesday</v>
      </c>
      <c r="F4" s="19" t="str">
        <f t="shared" si="0"/>
        <v>Thursday</v>
      </c>
      <c r="G4" s="19" t="str">
        <f t="shared" si="0"/>
        <v>Friday</v>
      </c>
      <c r="H4" s="20" t="str">
        <f t="shared" si="0"/>
        <v>Saturday</v>
      </c>
    </row>
    <row r="5" spans="2:15" s="4" customFormat="1" ht="24" customHeight="1" x14ac:dyDescent="0.25">
      <c r="B5" s="37">
        <f t="array" ref="B5:H5">DaysAndWeeks+DATE(CalendarYear,9,1)-WEEKDAY(DATE(CalendarYear,9,1),(WeekStart="Monday")+1)+1</f>
        <v>45536</v>
      </c>
      <c r="C5" s="37">
        <v>45537</v>
      </c>
      <c r="D5" s="37">
        <v>45538</v>
      </c>
      <c r="E5" s="37">
        <v>45539</v>
      </c>
      <c r="F5" s="37">
        <v>45540</v>
      </c>
      <c r="G5" s="37">
        <v>45541</v>
      </c>
      <c r="H5" s="37">
        <v>45542</v>
      </c>
    </row>
    <row r="6" spans="2:15" s="14" customFormat="1" ht="56.1" customHeight="1" x14ac:dyDescent="0.25">
      <c r="B6" s="39"/>
      <c r="C6" s="39"/>
      <c r="D6" s="39"/>
      <c r="E6" s="39"/>
      <c r="F6" s="39"/>
      <c r="G6" s="39"/>
      <c r="H6" s="39"/>
    </row>
    <row r="7" spans="2:15" s="4" customFormat="1" ht="24" customHeight="1" x14ac:dyDescent="0.25">
      <c r="B7" s="40">
        <f t="array" ref="B7:H7">DaysAndWeeks+DATE(CalendarYear,9,1)-WEEKDAY(DATE(CalendarYear,9,1),(WeekStart="Monday")+1)+8</f>
        <v>45543</v>
      </c>
      <c r="C7" s="40">
        <v>45544</v>
      </c>
      <c r="D7" s="40">
        <v>45545</v>
      </c>
      <c r="E7" s="40">
        <v>45546</v>
      </c>
      <c r="F7" s="40">
        <v>45547</v>
      </c>
      <c r="G7" s="40">
        <v>45548</v>
      </c>
      <c r="H7" s="40">
        <v>45549</v>
      </c>
    </row>
    <row r="8" spans="2:15" s="14" customFormat="1" ht="56.1" customHeight="1" x14ac:dyDescent="0.25">
      <c r="B8" s="38"/>
      <c r="C8" s="38"/>
      <c r="D8" s="38"/>
      <c r="E8" s="38"/>
      <c r="F8" s="38"/>
      <c r="G8" s="38"/>
      <c r="H8" s="38"/>
      <c r="K8" s="1"/>
      <c r="L8" s="42"/>
      <c r="M8" s="43"/>
      <c r="N8" s="1"/>
      <c r="O8" s="1"/>
    </row>
    <row r="9" spans="2:15" s="4" customFormat="1" ht="24" customHeight="1" x14ac:dyDescent="0.25">
      <c r="B9" s="41">
        <f t="array" ref="B9:H9">DaysAndWeeks+DATE(CalendarYear,9,1)-WEEKDAY(DATE(CalendarYear,9,1),(WeekStart="Monday")+1)+15</f>
        <v>45550</v>
      </c>
      <c r="C9" s="41">
        <v>45551</v>
      </c>
      <c r="D9" s="41">
        <v>45552</v>
      </c>
      <c r="E9" s="41">
        <v>45553</v>
      </c>
      <c r="F9" s="41">
        <v>45554</v>
      </c>
      <c r="G9" s="41">
        <v>45555</v>
      </c>
      <c r="H9" s="41">
        <v>45556</v>
      </c>
      <c r="K9" s="1"/>
      <c r="L9" s="43"/>
      <c r="M9" s="43"/>
      <c r="N9" s="1"/>
      <c r="O9" s="1"/>
    </row>
    <row r="10" spans="2:15" s="14" customFormat="1" ht="56.1" customHeight="1" x14ac:dyDescent="0.25">
      <c r="B10" s="38"/>
      <c r="C10" s="39"/>
      <c r="D10" s="39"/>
      <c r="E10" s="39"/>
      <c r="F10" s="39"/>
      <c r="G10" s="39"/>
      <c r="H10" s="34"/>
      <c r="K10" s="1"/>
      <c r="L10" s="43"/>
      <c r="M10" s="43"/>
      <c r="N10" s="1"/>
      <c r="O10" s="1"/>
    </row>
    <row r="11" spans="2:15" s="4" customFormat="1" ht="24" customHeight="1" x14ac:dyDescent="0.25">
      <c r="B11" s="40">
        <f t="array" ref="B11:H11">DaysAndWeeks+DATE(CalendarYear,9,1)-WEEKDAY(DATE(CalendarYear,9,1),(WeekStart="Monday")+1)+22</f>
        <v>45557</v>
      </c>
      <c r="C11" s="40">
        <v>45558</v>
      </c>
      <c r="D11" s="40">
        <v>45559</v>
      </c>
      <c r="E11" s="40">
        <v>45560</v>
      </c>
      <c r="F11" s="40">
        <v>45561</v>
      </c>
      <c r="G11" s="40">
        <v>45562</v>
      </c>
      <c r="H11" s="40">
        <v>45563</v>
      </c>
      <c r="K11" s="1"/>
      <c r="L11" s="43"/>
      <c r="M11" s="43"/>
      <c r="N11" s="1"/>
      <c r="O11" s="1"/>
    </row>
    <row r="12" spans="2:15" s="14" customFormat="1" ht="56.1" customHeight="1" x14ac:dyDescent="0.25">
      <c r="B12" s="34"/>
      <c r="C12" s="38"/>
      <c r="D12" s="38"/>
      <c r="E12" s="38"/>
      <c r="F12" s="38"/>
      <c r="G12" s="38"/>
      <c r="H12" s="38"/>
      <c r="K12" s="1"/>
      <c r="L12" s="43"/>
      <c r="M12" s="43"/>
      <c r="N12" s="1"/>
      <c r="O12" s="1"/>
    </row>
    <row r="13" spans="2:15" s="4" customFormat="1" ht="24" customHeight="1" x14ac:dyDescent="0.25">
      <c r="B13" s="41">
        <f t="array" ref="B13:H13">DaysAndWeeks+DATE(CalendarYear,9,1)-WEEKDAY(DATE(CalendarYear,9,1),(WeekStart="Monday")+1)+29</f>
        <v>45564</v>
      </c>
      <c r="C13" s="41">
        <v>45565</v>
      </c>
      <c r="D13" s="41">
        <v>45566</v>
      </c>
      <c r="E13" s="41">
        <v>45567</v>
      </c>
      <c r="F13" s="41">
        <v>45568</v>
      </c>
      <c r="G13" s="41">
        <v>45569</v>
      </c>
      <c r="H13" s="41">
        <v>45570</v>
      </c>
      <c r="K13" s="1"/>
      <c r="L13" s="43"/>
      <c r="M13" s="43"/>
      <c r="N13" s="1"/>
      <c r="O13" s="1"/>
    </row>
    <row r="14" spans="2:15" s="14" customFormat="1" ht="56.1" customHeight="1" x14ac:dyDescent="0.25">
      <c r="B14" s="38"/>
      <c r="C14" s="39"/>
      <c r="D14" s="39"/>
      <c r="E14" s="39"/>
      <c r="F14" s="39"/>
      <c r="G14" s="39"/>
      <c r="H14" s="39"/>
    </row>
    <row r="15" spans="2:15" s="4" customFormat="1" ht="24" customHeight="1" x14ac:dyDescent="0.25">
      <c r="B15" s="40">
        <f t="array" ref="B15:C15">DaysAndWeeks+DATE(CalendarYear,9,1)-WEEKDAY(DATE(CalendarYear,9,1),(WeekStart="Monday")+1)+36</f>
        <v>45571</v>
      </c>
      <c r="C15" s="40">
        <v>45572</v>
      </c>
      <c r="D15" s="83" t="s">
        <v>1</v>
      </c>
      <c r="E15" s="83"/>
      <c r="F15" s="83"/>
      <c r="G15" s="83"/>
      <c r="H15" s="84"/>
    </row>
    <row r="16" spans="2:15" s="14" customFormat="1" ht="56.1" customHeight="1" x14ac:dyDescent="0.25">
      <c r="B16" s="38" t="s">
        <v>9</v>
      </c>
      <c r="C16" s="38"/>
      <c r="D16" s="85"/>
      <c r="E16" s="85"/>
      <c r="F16" s="85"/>
      <c r="G16" s="85"/>
      <c r="H16" s="86"/>
    </row>
  </sheetData>
  <mergeCells count="3">
    <mergeCell ref="B3:D3"/>
    <mergeCell ref="D15:H15"/>
    <mergeCell ref="D16:H16"/>
  </mergeCells>
  <conditionalFormatting sqref="B13:H13 B15:C15">
    <cfRule type="expression" dxfId="7" priority="2">
      <formula>AND(DAY(B13)&gt;=1,DAY(B13)&lt;=15)</formula>
    </cfRule>
  </conditionalFormatting>
  <conditionalFormatting sqref="B5:G5">
    <cfRule type="expression" dxfId="6" priority="1">
      <formula>DAY(B5)&gt;8</formula>
    </cfRule>
  </conditionalFormatting>
  <dataValidations count="8">
    <dataValidation allowBlank="1" showInputMessage="1" showErrorMessage="1" prompt="Automatically determined weekday" sqref="C4:H4" xr:uid="{00000000-0002-0000-08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800-000001000000}"/>
    <dataValidation allowBlank="1" showInputMessage="1" showErrorMessage="1" prompt="September month calendar" sqref="A2" xr:uid="{00000000-0002-0000-08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800-000003000000}"/>
    <dataValidation allowBlank="1" showInputMessage="1" showErrorMessage="1" prompt="This row &amp; rows 7, 9, 11, 13, &amp; 15 are cells for entering daily notes related to the calendar day in the cell above." sqref="B6" xr:uid="{00000000-0002-0000-0800-000004000000}"/>
    <dataValidation allowBlank="1" showInputMessage="1" prompt="Enter monthly Notes in this cell" sqref="D16:H16" xr:uid="{00000000-0002-0000-0800-000005000000}"/>
    <dataValidation allowBlank="1" showInputMessage="1" prompt="Enter monthly Notes in cell below" sqref="D15:H15" xr:uid="{00000000-0002-0000-08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8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39</vt:i4>
      </vt:variant>
    </vt:vector>
  </HeadingPairs>
  <TitlesOfParts>
    <vt:vector size="51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RowTitleRegion1..K3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2022-11-05T10:21:04Z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